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NTW15012\Desktop\水道\「経営比較分析表」\19 川崎町\"/>
    </mc:Choice>
  </mc:AlternateContent>
  <workbookProtection workbookPassword="B501" lockStructure="1"/>
  <bookViews>
    <workbookView xWindow="240" yWindow="75" windowWidth="14940" windowHeight="7860"/>
  </bookViews>
  <sheets>
    <sheet name="法適用_水道事業" sheetId="4" r:id="rId1"/>
    <sheet name="データ" sheetId="5" state="hidden" r:id="rId2"/>
  </sheets>
  <calcPr calcId="15251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AQ10" i="4"/>
  <c r="AI10" i="4"/>
  <c r="Z10" i="4"/>
  <c r="R10" i="4"/>
  <c r="J10" i="4"/>
  <c r="B10" i="4"/>
  <c r="AY8" i="4"/>
  <c r="AQ8" i="4"/>
  <c r="AI8" i="4"/>
  <c r="Z8" i="4"/>
  <c r="R8" i="4"/>
  <c r="J8" i="4"/>
  <c r="B8" i="4"/>
  <c r="B6" i="4"/>
  <c r="F10" i="5"/>
  <c r="D10" i="5" l="1"/>
  <c r="E10" i="5"/>
  <c r="B10" i="5"/>
  <c r="C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<sst xmlns="http://schemas.openxmlformats.org/spreadsheetml/2006/main" count="217" uniqueCount="107">
  <si>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</si>
  <si>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</si>
  <si>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</si>
  <si>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</si>
  <si>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</si>
  <si>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</si>
  <si>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</si>
  <si>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</si>
  <si>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</si>
  <si>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</si>
  <si>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</si>
  <si>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</si>
  <si>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</si>
  <si>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</si>
  <si>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</si>
  <si>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</si>
  <si>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</si>
  <si>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</si>
  <si>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</si>
  <si>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</si>
  <si>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</si>
  <si>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</si>
  <si>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</si>
  <si>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</si>
  <si>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</si>
  <si>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</si>
  <si>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</si>
  <si>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</si>
  <si>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</si>
  <si>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</si>
  <si>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</si>
  <si>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</si>
  <si>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</si>
  <si>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</si>
  <si>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</si>
  <si>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</si>
  <si>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</si>
  <si>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</si>
  <si>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</si>
  <si>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平成22年度から平成25年度における各指標の類似団体平均値は、当時の事業数を基に算出していますが、管路経年化率及び管路更新率については、平成26年度の事業数を基に類似団体平均値を算出しています。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</si>
  <si>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</si>
  <si>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</si>
  <si>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</si>
  <si>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</si>
  <si>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</si>
  <si>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</si>
  <si>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</si>
  <si>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</si>
  <si>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</si>
  <si>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</si>
  <si>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</si>
  <si>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</si>
  <si>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</si>
  <si>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</si>
  <si>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</si>
  <si>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</si>
  <si>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</si>
  <si>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</si>
  <si>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</si>
  <si>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</si>
  <si>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</si>
  <si>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</si>
  <si>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</si>
  <si>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</si>
  <si>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</si>
  <si>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</si>
  <si>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</si>
  <si>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</si>
  <si>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</si>
  <si>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</si>
  <si>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</si>
  <si>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</si>
  <si>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</si>
  <si>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</si>
  <si>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</si>
  <si>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</si>
  <si>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</si>
  <si>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</si>
  <si>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</si>
  <si>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</si>
  <si>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</si>
  <si>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</si>
  <si>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</si>
  <si>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</si>
  <si>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</si>
  <si>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</si>
  <si>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</si>
  <si>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</si>
  <si>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</si>
  <si>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</si>
  <si>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</si>
  <si>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</si>
  <si>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</si>
  <si>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宮城県　川崎町</t>
  </si>
  <si>
    <t>法適用</t>
  </si>
  <si>
    <t>水道事業</t>
  </si>
  <si>
    <t>末端給水事業</t>
  </si>
  <si>
    <t>A8</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</si>
  <si>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</si>
  <si>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</si>
  <si>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</si>
  <si>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</si>
  <si>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</si>
  <si>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</si>
  <si>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①減価償却率はほぼ横ばいになっており定期的な施設の更新を行っている。
③現在、石綿管布設替工事を行っているため管路更新率が増加している。今後も計画的な管路の更新を行っていく。</t>
    <rPh sb="1" eb="3">
      <t>ゲンカ</t>
    </rPh>
    <rPh sb="3" eb="5">
      <t>ショウキャク</t>
    </rPh>
    <rPh sb="5" eb="6">
      <t>リツ</t>
    </rPh>
    <rPh sb="9" eb="10">
      <t>ヨコ</t>
    </rPh>
    <rPh sb="18" eb="21">
      <t>テイキテキ</t>
    </rPh>
    <rPh sb="22" eb="24">
      <t>シセツ</t>
    </rPh>
    <rPh sb="25" eb="27">
      <t>コウシン</t>
    </rPh>
    <rPh sb="28" eb="29">
      <t>オコナ</t>
    </rPh>
    <rPh sb="36" eb="38">
      <t>ゲンザイ</t>
    </rPh>
    <rPh sb="39" eb="41">
      <t>セキメン</t>
    </rPh>
    <rPh sb="41" eb="42">
      <t>カン</t>
    </rPh>
    <rPh sb="42" eb="44">
      <t>フセツ</t>
    </rPh>
    <rPh sb="44" eb="45">
      <t>ガ</t>
    </rPh>
    <rPh sb="45" eb="47">
      <t>コウジ</t>
    </rPh>
    <rPh sb="48" eb="49">
      <t>オコナ</t>
    </rPh>
    <rPh sb="55" eb="57">
      <t>カンロ</t>
    </rPh>
    <rPh sb="57" eb="59">
      <t>コウシン</t>
    </rPh>
    <rPh sb="59" eb="60">
      <t>リツ</t>
    </rPh>
    <rPh sb="61" eb="63">
      <t>ゾウカ</t>
    </rPh>
    <rPh sb="68" eb="70">
      <t>コンゴ</t>
    </rPh>
    <rPh sb="71" eb="74">
      <t>ケイカクテキ</t>
    </rPh>
    <rPh sb="75" eb="77">
      <t>カンロ</t>
    </rPh>
    <rPh sb="78" eb="80">
      <t>コウシン</t>
    </rPh>
    <rPh sb="81" eb="82">
      <t>オコナ</t>
    </rPh>
    <phoneticPr fontId="4"/>
  </si>
  <si>
    <t>滞納料金の徴収、上水道未加入者に対し加入を促すなどして収益向上に努める。また徹底したコスト削減や企業債の発行を抑制し将来的な負担の軽減を図ることにより、健全な事業運営を目指していく。</t>
    <rPh sb="0" eb="2">
      <t>タイノウ</t>
    </rPh>
    <rPh sb="2" eb="4">
      <t>リョウキン</t>
    </rPh>
    <rPh sb="5" eb="7">
      <t>チョウシュウ</t>
    </rPh>
    <rPh sb="8" eb="11">
      <t>ジョウスイドウ</t>
    </rPh>
    <rPh sb="11" eb="15">
      <t>ミカニュウシャ</t>
    </rPh>
    <rPh sb="16" eb="17">
      <t>タイ</t>
    </rPh>
    <rPh sb="18" eb="20">
      <t>カニュウ</t>
    </rPh>
    <rPh sb="21" eb="22">
      <t>ウナガ</t>
    </rPh>
    <rPh sb="27" eb="29">
      <t>シュウエキ</t>
    </rPh>
    <rPh sb="29" eb="31">
      <t>コウジョウ</t>
    </rPh>
    <rPh sb="32" eb="33">
      <t>ツト</t>
    </rPh>
    <rPh sb="48" eb="50">
      <t>キギョウ</t>
    </rPh>
    <rPh sb="50" eb="51">
      <t>サイ</t>
    </rPh>
    <rPh sb="52" eb="54">
      <t>ハッコウ</t>
    </rPh>
    <rPh sb="55" eb="57">
      <t>ヨクセイ</t>
    </rPh>
    <rPh sb="58" eb="61">
      <t>ショウライテキ</t>
    </rPh>
    <rPh sb="62" eb="64">
      <t>フタン</t>
    </rPh>
    <rPh sb="65" eb="67">
      <t>ケイゲン</t>
    </rPh>
    <rPh sb="68" eb="69">
      <t>ハカ</t>
    </rPh>
    <rPh sb="76" eb="78">
      <t>ケンゼン</t>
    </rPh>
    <rPh sb="79" eb="81">
      <t>ジギョウ</t>
    </rPh>
    <rPh sb="81" eb="83">
      <t>ウンエイ</t>
    </rPh>
    <rPh sb="84" eb="86">
      <t>メザ</t>
    </rPh>
    <phoneticPr fontId="4"/>
  </si>
  <si>
    <t xml:space="preserve">①前年度より経常収支率は改善しているが、人口減少により今後給水収益が減少するため、上水道加入率の向上、コスト削減に努め、収支率の向上を図っていく。
④減少傾向ではあるが、石綿管布設替事業が完了するまで類似団体平均値より高い値が続く事が予想される。
⑤水道使用料滞納者に対し納入について強く指導し、回収率の向上を目指す。
⑥給水人口減少に伴う有収水量減少により給水原価が高い状況が続いている。今後はコスト削減により給水原価が低下するよう努めていく。
⑦減少傾向ではあるがほぼ横ばいになっている。利用率が50％を下回っており、類似団体と比較しても10％低い状況にあるため、施設の更新時期が来た際、給水人口の規模に見合った施設規模にすることなどが必要となる。
⑧現在、有収率は減少傾向にあるが、石綿管布設替等により漏水の減少が見込まれる事から今後有収率の向上が予想される。
</t>
    <rPh sb="1" eb="4">
      <t>ゼンネンド</t>
    </rPh>
    <rPh sb="6" eb="8">
      <t>ケイジョウ</t>
    </rPh>
    <rPh sb="8" eb="10">
      <t>シュウシ</t>
    </rPh>
    <rPh sb="10" eb="11">
      <t>リツ</t>
    </rPh>
    <rPh sb="12" eb="14">
      <t>カイゼン</t>
    </rPh>
    <rPh sb="20" eb="22">
      <t>ジンコウ</t>
    </rPh>
    <rPh sb="22" eb="24">
      <t>ゲンショウ</t>
    </rPh>
    <rPh sb="27" eb="29">
      <t>コンゴ</t>
    </rPh>
    <rPh sb="29" eb="31">
      <t>キュウスイ</t>
    </rPh>
    <rPh sb="31" eb="33">
      <t>シュウエキ</t>
    </rPh>
    <rPh sb="34" eb="36">
      <t>ゲンショウ</t>
    </rPh>
    <rPh sb="41" eb="42">
      <t>ジョウ</t>
    </rPh>
    <rPh sb="42" eb="44">
      <t>スイドウ</t>
    </rPh>
    <rPh sb="44" eb="46">
      <t>カニュウ</t>
    </rPh>
    <rPh sb="46" eb="47">
      <t>リツ</t>
    </rPh>
    <rPh sb="48" eb="50">
      <t>コウジョウ</t>
    </rPh>
    <rPh sb="54" eb="56">
      <t>サクゲン</t>
    </rPh>
    <rPh sb="57" eb="58">
      <t>ツト</t>
    </rPh>
    <rPh sb="60" eb="62">
      <t>シュウシ</t>
    </rPh>
    <rPh sb="62" eb="63">
      <t>リツ</t>
    </rPh>
    <rPh sb="64" eb="66">
      <t>コウジョウ</t>
    </rPh>
    <rPh sb="67" eb="68">
      <t>ハカ</t>
    </rPh>
    <rPh sb="75" eb="77">
      <t>ゲンショウ</t>
    </rPh>
    <rPh sb="77" eb="79">
      <t>ケイコウ</t>
    </rPh>
    <rPh sb="85" eb="87">
      <t>セキメン</t>
    </rPh>
    <rPh sb="87" eb="88">
      <t>カン</t>
    </rPh>
    <rPh sb="88" eb="90">
      <t>フセツ</t>
    </rPh>
    <rPh sb="90" eb="91">
      <t>ガ</t>
    </rPh>
    <rPh sb="91" eb="93">
      <t>ジギョウ</t>
    </rPh>
    <rPh sb="100" eb="102">
      <t>ルイジ</t>
    </rPh>
    <rPh sb="102" eb="104">
      <t>ダンタイ</t>
    </rPh>
    <rPh sb="104" eb="106">
      <t>ヘイキン</t>
    </rPh>
    <rPh sb="106" eb="107">
      <t>チ</t>
    </rPh>
    <rPh sb="109" eb="110">
      <t>タカ</t>
    </rPh>
    <rPh sb="111" eb="112">
      <t>アタイ</t>
    </rPh>
    <rPh sb="113" eb="114">
      <t>ツヅ</t>
    </rPh>
    <rPh sb="115" eb="116">
      <t>コト</t>
    </rPh>
    <rPh sb="117" eb="119">
      <t>ヨソウ</t>
    </rPh>
    <rPh sb="125" eb="127">
      <t>スイドウ</t>
    </rPh>
    <rPh sb="127" eb="130">
      <t>シヨウリョウ</t>
    </rPh>
    <rPh sb="130" eb="133">
      <t>タイノウシャ</t>
    </rPh>
    <rPh sb="134" eb="135">
      <t>タイ</t>
    </rPh>
    <rPh sb="136" eb="138">
      <t>ノウニュウ</t>
    </rPh>
    <rPh sb="142" eb="143">
      <t>ツヨ</t>
    </rPh>
    <rPh sb="144" eb="146">
      <t>シドウ</t>
    </rPh>
    <rPh sb="148" eb="150">
      <t>カイシュウ</t>
    </rPh>
    <rPh sb="150" eb="151">
      <t>リツ</t>
    </rPh>
    <rPh sb="152" eb="154">
      <t>コウジョウ</t>
    </rPh>
    <rPh sb="155" eb="157">
      <t>メザ</t>
    </rPh>
    <rPh sb="179" eb="181">
      <t>キュウスイ</t>
    </rPh>
    <rPh sb="181" eb="183">
      <t>ゲンカ</t>
    </rPh>
    <rPh sb="184" eb="185">
      <t>タカ</t>
    </rPh>
    <rPh sb="186" eb="188">
      <t>ジョウキョウ</t>
    </rPh>
    <rPh sb="189" eb="190">
      <t>ツヅ</t>
    </rPh>
    <rPh sb="195" eb="197">
      <t>コンゴ</t>
    </rPh>
    <rPh sb="201" eb="203">
      <t>サクゲン</t>
    </rPh>
    <rPh sb="206" eb="208">
      <t>キュウスイ</t>
    </rPh>
    <rPh sb="208" eb="210">
      <t>ゲンカ</t>
    </rPh>
    <rPh sb="211" eb="213">
      <t>テイカ</t>
    </rPh>
    <rPh sb="217" eb="218">
      <t>ツト</t>
    </rPh>
    <rPh sb="225" eb="227">
      <t>ゲンショウ</t>
    </rPh>
    <rPh sb="227" eb="229">
      <t>ケイコウ</t>
    </rPh>
    <rPh sb="236" eb="237">
      <t>ヨコ</t>
    </rPh>
    <rPh sb="246" eb="249">
      <t>リヨウリツ</t>
    </rPh>
    <rPh sb="254" eb="256">
      <t>シタマワ</t>
    </rPh>
    <rPh sb="261" eb="263">
      <t>ルイジ</t>
    </rPh>
    <rPh sb="263" eb="265">
      <t>ダンタイ</t>
    </rPh>
    <rPh sb="266" eb="268">
      <t>ヒカク</t>
    </rPh>
    <rPh sb="274" eb="275">
      <t>ヒク</t>
    </rPh>
    <rPh sb="276" eb="278">
      <t>ジョウキョウ</t>
    </rPh>
    <rPh sb="284" eb="286">
      <t>シセツ</t>
    </rPh>
    <rPh sb="287" eb="289">
      <t>コウシン</t>
    </rPh>
    <rPh sb="289" eb="291">
      <t>ジキ</t>
    </rPh>
    <rPh sb="292" eb="293">
      <t>キ</t>
    </rPh>
    <rPh sb="294" eb="295">
      <t>サイ</t>
    </rPh>
    <rPh sb="296" eb="298">
      <t>キュウスイ</t>
    </rPh>
    <rPh sb="298" eb="300">
      <t>ジンコウ</t>
    </rPh>
    <rPh sb="301" eb="303">
      <t>キボ</t>
    </rPh>
    <rPh sb="304" eb="306">
      <t>ミア</t>
    </rPh>
    <rPh sb="308" eb="310">
      <t>シセツ</t>
    </rPh>
    <rPh sb="310" eb="312">
      <t>キボ</t>
    </rPh>
    <rPh sb="320" eb="322">
      <t>ヒツヨウ</t>
    </rPh>
    <rPh sb="328" eb="330">
      <t>ゲンザイ</t>
    </rPh>
    <rPh sb="331" eb="332">
      <t>ユウ</t>
    </rPh>
    <rPh sb="332" eb="334">
      <t>シュウリツ</t>
    </rPh>
    <rPh sb="335" eb="337">
      <t>ゲンショウ</t>
    </rPh>
    <rPh sb="337" eb="339">
      <t>ケイコウ</t>
    </rPh>
    <rPh sb="344" eb="346">
      <t>セキメン</t>
    </rPh>
    <rPh sb="346" eb="347">
      <t>カン</t>
    </rPh>
    <rPh sb="347" eb="349">
      <t>フセツ</t>
    </rPh>
    <rPh sb="349" eb="350">
      <t>ガ</t>
    </rPh>
    <rPh sb="350" eb="351">
      <t>ナド</t>
    </rPh>
    <rPh sb="354" eb="356">
      <t>ロウスイ</t>
    </rPh>
    <rPh sb="357" eb="359">
      <t>ゲンショウ</t>
    </rPh>
    <rPh sb="360" eb="362">
      <t>ミコ</t>
    </rPh>
    <rPh sb="365" eb="366">
      <t>コト</t>
    </rPh>
    <rPh sb="368" eb="370">
      <t>コンゴ</t>
    </rPh>
    <rPh sb="370" eb="371">
      <t>ユウ</t>
    </rPh>
    <rPh sb="371" eb="373">
      <t>シュウリツ</t>
    </rPh>
    <rPh sb="374" eb="376">
      <t>コウジョウ</t>
    </rPh>
    <rPh sb="377" eb="379">
      <t>ヨソウ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</si>
</sst>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14"/>
          <c:y val="0.1580694566902859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データ!$EC$6:$EG$6</c:f>
              <c:numCache>
                <c:formatCode>#,##0.00;"△"#,##0.00</c:formatCode>
                <c:ptCount val="5"/>
                <c:pt idx="0">
                  <c:v>0</c:v>
                </c:pt>
                <c:pt idx="1">
                  <c:v>0</c:v>
                </c:pt>
                <c:pt idx="2" formatCode="#,##0.00;&quot;△&quot;#,##0.00;&quot;-&quot;">
                  <c:v>3.06</c:v>
                </c:pt>
                <c:pt idx="3" formatCode="#,##0.00;&quot;△&quot;#,##0.00;&quot;-&quot;">
                  <c:v>0.5</c:v>
                </c:pt>
                <c:pt idx="4" formatCode="#,##0.00;&quot;△&quot;#,##0.00;&quot;-&quot;">
                  <c:v>1.02</c:v>
                </c:pt>
              </c:numCache>
            </c:numRef>
          </c:val>
        </c:ser>
        <c:dLbls>
          <c:showLegendKey val="0"/>
          <c:showVal val="0"/>
          <c:showCatName val="0"/>
          <c:showSerName val="0"/>
          <c:showPercent val="0"/>
          <c:showBubbleSize val="0"/>
        </c:dLbls>
        <c:gapWidth val="150"/>
        <c:axId val="406311384"/>
        <c:axId val="4063117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0.81</c:v>
                </c:pt>
                <c:pt idx="1">
                  <c:v>0.82</c:v>
                </c:pt>
                <c:pt idx="2">
                  <c:v>0.66</c:v>
                </c:pt>
                <c:pt idx="3">
                  <c:v>0.64</c:v>
                </c:pt>
                <c:pt idx="4">
                  <c:v>0.56000000000000005</c:v>
                </c:pt>
              </c:numCache>
            </c:numRef>
          </c:val>
          <c:smooth val="0"/>
        </c:ser>
        <c:dLbls>
          <c:showLegendKey val="0"/>
          <c:showVal val="0"/>
          <c:showCatName val="0"/>
          <c:showSerName val="0"/>
          <c:showPercent val="0"/>
          <c:showBubbleSize val="0"/>
        </c:dLbls>
        <c:marker val="1"/>
        <c:smooth val="0"/>
        <c:axId val="406311384"/>
        <c:axId val="406311776"/>
      </c:lineChart>
      <c:dateAx>
        <c:axId val="406311384"/>
        <c:scaling>
          <c:orientation val="minMax"/>
        </c:scaling>
        <c:delete val="1"/>
        <c:axPos val="b"/>
        <c:numFmt formatCode="ge" sourceLinked="1"/>
        <c:majorTickMark val="none"/>
        <c:minorTickMark val="none"/>
        <c:tickLblPos val="none"/>
        <c:crossAx val="406311776"/>
        <c:crosses val="autoZero"/>
        <c:auto val="1"/>
        <c:lblOffset val="100"/>
        <c:baseTimeUnit val="years"/>
      </c:dateAx>
      <c:valAx>
        <c:axId val="406311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6311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zero"/>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443" l="0.70000000000000062" r="0.70000000000000062" t="0.75000000000001443"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1"/>
          <c:y val="0.1580694566902857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データ!$CK$6:$CO$6</c:f>
              <c:numCache>
                <c:formatCode>#,##0.00;"△"#,##0.00;"-"</c:formatCode>
                <c:ptCount val="5"/>
                <c:pt idx="0">
                  <c:v>41.02</c:v>
                </c:pt>
                <c:pt idx="1">
                  <c:v>40.14</c:v>
                </c:pt>
                <c:pt idx="2">
                  <c:v>38.61</c:v>
                </c:pt>
                <c:pt idx="3">
                  <c:v>38.53</c:v>
                </c:pt>
                <c:pt idx="4">
                  <c:v>38.01</c:v>
                </c:pt>
              </c:numCache>
            </c:numRef>
          </c:val>
        </c:ser>
        <c:dLbls>
          <c:showLegendKey val="0"/>
          <c:showVal val="0"/>
          <c:showCatName val="0"/>
          <c:showSerName val="0"/>
          <c:showPercent val="0"/>
          <c:showBubbleSize val="0"/>
        </c:dLbls>
        <c:gapWidth val="150"/>
        <c:axId val="408844448"/>
        <c:axId val="408844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51.05</c:v>
                </c:pt>
                <c:pt idx="1">
                  <c:v>50.49</c:v>
                </c:pt>
                <c:pt idx="2">
                  <c:v>49.69</c:v>
                </c:pt>
                <c:pt idx="3">
                  <c:v>49.77</c:v>
                </c:pt>
                <c:pt idx="4">
                  <c:v>49.22</c:v>
                </c:pt>
              </c:numCache>
            </c:numRef>
          </c:val>
          <c:smooth val="0"/>
        </c:ser>
        <c:dLbls>
          <c:showLegendKey val="0"/>
          <c:showVal val="0"/>
          <c:showCatName val="0"/>
          <c:showSerName val="0"/>
          <c:showPercent val="0"/>
          <c:showBubbleSize val="0"/>
        </c:dLbls>
        <c:marker val="1"/>
        <c:smooth val="0"/>
        <c:axId val="408844448"/>
        <c:axId val="408844840"/>
      </c:lineChart>
      <c:dateAx>
        <c:axId val="408844448"/>
        <c:scaling>
          <c:orientation val="minMax"/>
        </c:scaling>
        <c:delete val="1"/>
        <c:axPos val="b"/>
        <c:numFmt formatCode="ge" sourceLinked="1"/>
        <c:majorTickMark val="none"/>
        <c:minorTickMark val="none"/>
        <c:tickLblPos val="none"/>
        <c:crossAx val="408844840"/>
        <c:crosses val="autoZero"/>
        <c:auto val="1"/>
        <c:lblOffset val="100"/>
        <c:baseTimeUnit val="years"/>
      </c:dateAx>
      <c:valAx>
        <c:axId val="408844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8844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zero"/>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41" l="0.70000000000000062" r="0.70000000000000062" t="0.750000000000014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1"/>
          <c:y val="0.1580694566902857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データ!$CV$6:$CZ$6</c:f>
              <c:numCache>
                <c:formatCode>#,##0.00;"△"#,##0.00;"-"</c:formatCode>
                <c:ptCount val="5"/>
                <c:pt idx="0">
                  <c:v>77.14</c:v>
                </c:pt>
                <c:pt idx="1">
                  <c:v>76.58</c:v>
                </c:pt>
                <c:pt idx="2">
                  <c:v>82.95</c:v>
                </c:pt>
                <c:pt idx="3">
                  <c:v>75.39</c:v>
                </c:pt>
                <c:pt idx="4">
                  <c:v>74.150000000000006</c:v>
                </c:pt>
              </c:numCache>
            </c:numRef>
          </c:val>
        </c:ser>
        <c:dLbls>
          <c:showLegendKey val="0"/>
          <c:showVal val="0"/>
          <c:showCatName val="0"/>
          <c:showSerName val="0"/>
          <c:showPercent val="0"/>
          <c:showBubbleSize val="0"/>
        </c:dLbls>
        <c:gapWidth val="150"/>
        <c:axId val="409051168"/>
        <c:axId val="409051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80.81</c:v>
                </c:pt>
                <c:pt idx="1">
                  <c:v>78.7</c:v>
                </c:pt>
                <c:pt idx="2">
                  <c:v>80.010000000000005</c:v>
                </c:pt>
                <c:pt idx="3">
                  <c:v>79.98</c:v>
                </c:pt>
                <c:pt idx="4">
                  <c:v>79.48</c:v>
                </c:pt>
              </c:numCache>
            </c:numRef>
          </c:val>
          <c:smooth val="0"/>
        </c:ser>
        <c:dLbls>
          <c:showLegendKey val="0"/>
          <c:showVal val="0"/>
          <c:showCatName val="0"/>
          <c:showSerName val="0"/>
          <c:showPercent val="0"/>
          <c:showBubbleSize val="0"/>
        </c:dLbls>
        <c:marker val="1"/>
        <c:smooth val="0"/>
        <c:axId val="409051168"/>
        <c:axId val="409051560"/>
      </c:lineChart>
      <c:dateAx>
        <c:axId val="409051168"/>
        <c:scaling>
          <c:orientation val="minMax"/>
        </c:scaling>
        <c:delete val="1"/>
        <c:axPos val="b"/>
        <c:numFmt formatCode="ge" sourceLinked="1"/>
        <c:majorTickMark val="none"/>
        <c:minorTickMark val="none"/>
        <c:tickLblPos val="none"/>
        <c:crossAx val="409051560"/>
        <c:crosses val="autoZero"/>
        <c:auto val="1"/>
        <c:lblOffset val="100"/>
        <c:baseTimeUnit val="years"/>
      </c:dateAx>
      <c:valAx>
        <c:axId val="409051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9051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zero"/>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41" l="0.70000000000000062" r="0.70000000000000062" t="0.750000000000014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7"/>
          <c:y val="0.15806945669028569"/>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データ!$W$6:$AA$6</c:f>
              <c:numCache>
                <c:formatCode>#,##0.00;"△"#,##0.00;"-"</c:formatCode>
                <c:ptCount val="5"/>
                <c:pt idx="0">
                  <c:v>103.36</c:v>
                </c:pt>
                <c:pt idx="1">
                  <c:v>98.91</c:v>
                </c:pt>
                <c:pt idx="2">
                  <c:v>124.36</c:v>
                </c:pt>
                <c:pt idx="3">
                  <c:v>86.04</c:v>
                </c:pt>
                <c:pt idx="4">
                  <c:v>95.14</c:v>
                </c:pt>
              </c:numCache>
            </c:numRef>
          </c:val>
        </c:ser>
        <c:dLbls>
          <c:showLegendKey val="0"/>
          <c:showVal val="0"/>
          <c:showCatName val="0"/>
          <c:showSerName val="0"/>
          <c:showPercent val="0"/>
          <c:showBubbleSize val="0"/>
        </c:dLbls>
        <c:gapWidth val="150"/>
        <c:axId val="406312952"/>
        <c:axId val="4063133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108.06</c:v>
                </c:pt>
                <c:pt idx="1">
                  <c:v>104.82</c:v>
                </c:pt>
                <c:pt idx="2">
                  <c:v>104.95</c:v>
                </c:pt>
                <c:pt idx="3">
                  <c:v>105.53</c:v>
                </c:pt>
                <c:pt idx="4">
                  <c:v>107.2</c:v>
                </c:pt>
              </c:numCache>
            </c:numRef>
          </c:val>
          <c:smooth val="0"/>
        </c:ser>
        <c:dLbls>
          <c:showLegendKey val="0"/>
          <c:showVal val="0"/>
          <c:showCatName val="0"/>
          <c:showSerName val="0"/>
          <c:showPercent val="0"/>
          <c:showBubbleSize val="0"/>
        </c:dLbls>
        <c:marker val="1"/>
        <c:smooth val="0"/>
        <c:axId val="406312952"/>
        <c:axId val="406313344"/>
      </c:lineChart>
      <c:dateAx>
        <c:axId val="406312952"/>
        <c:scaling>
          <c:orientation val="minMax"/>
        </c:scaling>
        <c:delete val="1"/>
        <c:axPos val="b"/>
        <c:numFmt formatCode="ge" sourceLinked="1"/>
        <c:majorTickMark val="none"/>
        <c:minorTickMark val="none"/>
        <c:tickLblPos val="none"/>
        <c:crossAx val="406313344"/>
        <c:crosses val="autoZero"/>
        <c:auto val="1"/>
        <c:lblOffset val="100"/>
        <c:baseTimeUnit val="years"/>
      </c:dateAx>
      <c:valAx>
        <c:axId val="4063133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06312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zero"/>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88" l="0.70000000000000062" r="0.70000000000000062" t="0.750000000000013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1"/>
          <c:y val="0.1580694566902857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データ!$DG$6:$DK$6</c:f>
              <c:numCache>
                <c:formatCode>#,##0.00;"△"#,##0.00;"-"</c:formatCode>
                <c:ptCount val="5"/>
                <c:pt idx="0">
                  <c:v>43.29</c:v>
                </c:pt>
                <c:pt idx="1">
                  <c:v>45.42</c:v>
                </c:pt>
                <c:pt idx="2">
                  <c:v>42.53</c:v>
                </c:pt>
                <c:pt idx="3">
                  <c:v>44.23</c:v>
                </c:pt>
                <c:pt idx="4">
                  <c:v>45.73</c:v>
                </c:pt>
              </c:numCache>
            </c:numRef>
          </c:val>
        </c:ser>
        <c:dLbls>
          <c:showLegendKey val="0"/>
          <c:showVal val="0"/>
          <c:showCatName val="0"/>
          <c:showSerName val="0"/>
          <c:showPercent val="0"/>
          <c:showBubbleSize val="0"/>
        </c:dLbls>
        <c:gapWidth val="150"/>
        <c:axId val="406314520"/>
        <c:axId val="406314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33.21</c:v>
                </c:pt>
                <c:pt idx="1">
                  <c:v>34.24</c:v>
                </c:pt>
                <c:pt idx="2">
                  <c:v>35.18</c:v>
                </c:pt>
                <c:pt idx="3">
                  <c:v>36.43</c:v>
                </c:pt>
                <c:pt idx="4">
                  <c:v>46.12</c:v>
                </c:pt>
              </c:numCache>
            </c:numRef>
          </c:val>
          <c:smooth val="0"/>
        </c:ser>
        <c:dLbls>
          <c:showLegendKey val="0"/>
          <c:showVal val="0"/>
          <c:showCatName val="0"/>
          <c:showSerName val="0"/>
          <c:showPercent val="0"/>
          <c:showBubbleSize val="0"/>
        </c:dLbls>
        <c:marker val="1"/>
        <c:smooth val="0"/>
        <c:axId val="406314520"/>
        <c:axId val="406314912"/>
      </c:lineChart>
      <c:dateAx>
        <c:axId val="406314520"/>
        <c:scaling>
          <c:orientation val="minMax"/>
        </c:scaling>
        <c:delete val="1"/>
        <c:axPos val="b"/>
        <c:numFmt formatCode="ge" sourceLinked="1"/>
        <c:majorTickMark val="none"/>
        <c:minorTickMark val="none"/>
        <c:tickLblPos val="none"/>
        <c:crossAx val="406314912"/>
        <c:crosses val="autoZero"/>
        <c:auto val="1"/>
        <c:lblOffset val="100"/>
        <c:baseTimeUnit val="years"/>
      </c:dateAx>
      <c:valAx>
        <c:axId val="406314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6314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zero"/>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41" l="0.70000000000000062" r="0.70000000000000062" t="0.750000000000014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13"/>
          <c:y val="0.1580694566902858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データ!$DR$6:$DV$6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406316088"/>
        <c:axId val="4063164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6.34</c:v>
                </c:pt>
                <c:pt idx="1">
                  <c:v>6.81</c:v>
                </c:pt>
                <c:pt idx="2">
                  <c:v>8.41</c:v>
                </c:pt>
                <c:pt idx="3">
                  <c:v>8.7200000000000006</c:v>
                </c:pt>
                <c:pt idx="4">
                  <c:v>9.86</c:v>
                </c:pt>
              </c:numCache>
            </c:numRef>
          </c:val>
          <c:smooth val="0"/>
        </c:ser>
        <c:dLbls>
          <c:showLegendKey val="0"/>
          <c:showVal val="0"/>
          <c:showCatName val="0"/>
          <c:showSerName val="0"/>
          <c:showPercent val="0"/>
          <c:showBubbleSize val="0"/>
        </c:dLbls>
        <c:marker val="1"/>
        <c:smooth val="0"/>
        <c:axId val="406316088"/>
        <c:axId val="406316480"/>
      </c:lineChart>
      <c:dateAx>
        <c:axId val="406316088"/>
        <c:scaling>
          <c:orientation val="minMax"/>
        </c:scaling>
        <c:delete val="1"/>
        <c:axPos val="b"/>
        <c:numFmt formatCode="ge" sourceLinked="1"/>
        <c:majorTickMark val="none"/>
        <c:minorTickMark val="none"/>
        <c:tickLblPos val="none"/>
        <c:crossAx val="406316480"/>
        <c:crosses val="autoZero"/>
        <c:auto val="1"/>
        <c:lblOffset val="100"/>
        <c:baseTimeUnit val="years"/>
      </c:dateAx>
      <c:valAx>
        <c:axId val="406316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6316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zero"/>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432" l="0.70000000000000062" r="0.70000000000000062" t="0.750000000000014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1"/>
          <c:y val="0.1580694566902857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データ!$AH$6:$AL$6</c:f>
              <c:numCache>
                <c:formatCode>#,##0.00;"△"#,##0.00;"-"</c:formatCode>
                <c:ptCount val="5"/>
                <c:pt idx="0">
                  <c:v>3.8</c:v>
                </c:pt>
                <c:pt idx="1">
                  <c:v>5.12</c:v>
                </c:pt>
                <c:pt idx="2" formatCode="#,##0.00;&quot;△&quot;#,##0.00">
                  <c:v>0</c:v>
                </c:pt>
                <c:pt idx="3" formatCode="#,##0.00;&quot;△&quot;#,##0.00">
                  <c:v>0</c:v>
                </c:pt>
                <c:pt idx="4" formatCode="#,##0.00;&quot;△&quot;#,##0.00">
                  <c:v>0</c:v>
                </c:pt>
              </c:numCache>
            </c:numRef>
          </c:val>
        </c:ser>
        <c:dLbls>
          <c:showLegendKey val="0"/>
          <c:showVal val="0"/>
          <c:showCatName val="0"/>
          <c:showSerName val="0"/>
          <c:showPercent val="0"/>
          <c:showBubbleSize val="0"/>
        </c:dLbls>
        <c:gapWidth val="150"/>
        <c:axId val="406317656"/>
        <c:axId val="4063180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23.31</c:v>
                </c:pt>
                <c:pt idx="1">
                  <c:v>26.83</c:v>
                </c:pt>
                <c:pt idx="2">
                  <c:v>26.81</c:v>
                </c:pt>
                <c:pt idx="3">
                  <c:v>28.31</c:v>
                </c:pt>
                <c:pt idx="4">
                  <c:v>13.46</c:v>
                </c:pt>
              </c:numCache>
            </c:numRef>
          </c:val>
          <c:smooth val="0"/>
        </c:ser>
        <c:dLbls>
          <c:showLegendKey val="0"/>
          <c:showVal val="0"/>
          <c:showCatName val="0"/>
          <c:showSerName val="0"/>
          <c:showPercent val="0"/>
          <c:showBubbleSize val="0"/>
        </c:dLbls>
        <c:marker val="1"/>
        <c:smooth val="0"/>
        <c:axId val="406317656"/>
        <c:axId val="406318048"/>
      </c:lineChart>
      <c:dateAx>
        <c:axId val="406317656"/>
        <c:scaling>
          <c:orientation val="minMax"/>
        </c:scaling>
        <c:delete val="1"/>
        <c:axPos val="b"/>
        <c:numFmt formatCode="ge" sourceLinked="1"/>
        <c:majorTickMark val="none"/>
        <c:minorTickMark val="none"/>
        <c:tickLblPos val="none"/>
        <c:crossAx val="406318048"/>
        <c:crosses val="autoZero"/>
        <c:auto val="1"/>
        <c:lblOffset val="100"/>
        <c:baseTimeUnit val="years"/>
      </c:dateAx>
      <c:valAx>
        <c:axId val="40631804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06317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zero"/>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41" l="0.70000000000000062" r="0.70000000000000062" t="0.750000000000014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1"/>
          <c:y val="0.1580694566902857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データ!$AS$6:$AW$6</c:f>
              <c:numCache>
                <c:formatCode>#,##0.00;"△"#,##0.00;"-"</c:formatCode>
                <c:ptCount val="5"/>
                <c:pt idx="0">
                  <c:v>1622.49</c:v>
                </c:pt>
                <c:pt idx="1">
                  <c:v>1985.32</c:v>
                </c:pt>
                <c:pt idx="2">
                  <c:v>4003.86</c:v>
                </c:pt>
                <c:pt idx="3">
                  <c:v>4437.04</c:v>
                </c:pt>
                <c:pt idx="4">
                  <c:v>450.81</c:v>
                </c:pt>
              </c:numCache>
            </c:numRef>
          </c:val>
        </c:ser>
        <c:dLbls>
          <c:showLegendKey val="0"/>
          <c:showVal val="0"/>
          <c:showCatName val="0"/>
          <c:showSerName val="0"/>
          <c:showPercent val="0"/>
          <c:showBubbleSize val="0"/>
        </c:dLbls>
        <c:gapWidth val="150"/>
        <c:axId val="408838176"/>
        <c:axId val="4088385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1129.9100000000001</c:v>
                </c:pt>
                <c:pt idx="1">
                  <c:v>1197.1099999999999</c:v>
                </c:pt>
                <c:pt idx="2">
                  <c:v>1002.64</c:v>
                </c:pt>
                <c:pt idx="3">
                  <c:v>1164.51</c:v>
                </c:pt>
                <c:pt idx="4">
                  <c:v>434.72</c:v>
                </c:pt>
              </c:numCache>
            </c:numRef>
          </c:val>
          <c:smooth val="0"/>
        </c:ser>
        <c:dLbls>
          <c:showLegendKey val="0"/>
          <c:showVal val="0"/>
          <c:showCatName val="0"/>
          <c:showSerName val="0"/>
          <c:showPercent val="0"/>
          <c:showBubbleSize val="0"/>
        </c:dLbls>
        <c:marker val="1"/>
        <c:smooth val="0"/>
        <c:axId val="408838176"/>
        <c:axId val="408838568"/>
      </c:lineChart>
      <c:dateAx>
        <c:axId val="408838176"/>
        <c:scaling>
          <c:orientation val="minMax"/>
        </c:scaling>
        <c:delete val="1"/>
        <c:axPos val="b"/>
        <c:numFmt formatCode="ge" sourceLinked="1"/>
        <c:majorTickMark val="none"/>
        <c:minorTickMark val="none"/>
        <c:tickLblPos val="none"/>
        <c:crossAx val="408838568"/>
        <c:crosses val="autoZero"/>
        <c:auto val="1"/>
        <c:lblOffset val="100"/>
        <c:baseTimeUnit val="years"/>
      </c:dateAx>
      <c:valAx>
        <c:axId val="40883856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08838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zero"/>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41" l="0.70000000000000062" r="0.70000000000000062" t="0.750000000000014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1"/>
          <c:y val="0.1580694566902857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データ!$BD$6:$BH$6</c:f>
              <c:numCache>
                <c:formatCode>#,##0.00;"△"#,##0.00;"-"</c:formatCode>
                <c:ptCount val="5"/>
                <c:pt idx="0">
                  <c:v>839.46</c:v>
                </c:pt>
                <c:pt idx="1">
                  <c:v>814.65</c:v>
                </c:pt>
                <c:pt idx="2">
                  <c:v>616.79</c:v>
                </c:pt>
                <c:pt idx="3">
                  <c:v>795.16</c:v>
                </c:pt>
                <c:pt idx="4">
                  <c:v>726.83</c:v>
                </c:pt>
              </c:numCache>
            </c:numRef>
          </c:val>
        </c:ser>
        <c:dLbls>
          <c:showLegendKey val="0"/>
          <c:showVal val="0"/>
          <c:showCatName val="0"/>
          <c:showSerName val="0"/>
          <c:showPercent val="0"/>
          <c:showBubbleSize val="0"/>
        </c:dLbls>
        <c:gapWidth val="150"/>
        <c:axId val="408839744"/>
        <c:axId val="408840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540.94000000000005</c:v>
                </c:pt>
                <c:pt idx="1">
                  <c:v>532.29999999999995</c:v>
                </c:pt>
                <c:pt idx="2">
                  <c:v>520.29999999999995</c:v>
                </c:pt>
                <c:pt idx="3">
                  <c:v>498.27</c:v>
                </c:pt>
                <c:pt idx="4">
                  <c:v>495.76</c:v>
                </c:pt>
              </c:numCache>
            </c:numRef>
          </c:val>
          <c:smooth val="0"/>
        </c:ser>
        <c:dLbls>
          <c:showLegendKey val="0"/>
          <c:showVal val="0"/>
          <c:showCatName val="0"/>
          <c:showSerName val="0"/>
          <c:showPercent val="0"/>
          <c:showBubbleSize val="0"/>
        </c:dLbls>
        <c:marker val="1"/>
        <c:smooth val="0"/>
        <c:axId val="408839744"/>
        <c:axId val="408840136"/>
      </c:lineChart>
      <c:dateAx>
        <c:axId val="408839744"/>
        <c:scaling>
          <c:orientation val="minMax"/>
        </c:scaling>
        <c:delete val="1"/>
        <c:axPos val="b"/>
        <c:numFmt formatCode="ge" sourceLinked="1"/>
        <c:majorTickMark val="none"/>
        <c:minorTickMark val="none"/>
        <c:tickLblPos val="none"/>
        <c:crossAx val="408840136"/>
        <c:crosses val="autoZero"/>
        <c:auto val="1"/>
        <c:lblOffset val="100"/>
        <c:baseTimeUnit val="years"/>
      </c:dateAx>
      <c:valAx>
        <c:axId val="40884013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08839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zero"/>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41" l="0.70000000000000062" r="0.70000000000000062" t="0.750000000000014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1"/>
          <c:y val="0.1580694566902857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データ!$BO$6:$BS$6</c:f>
              <c:numCache>
                <c:formatCode>#,##0.00;"△"#,##0.00;"-"</c:formatCode>
                <c:ptCount val="5"/>
                <c:pt idx="0">
                  <c:v>90.9</c:v>
                </c:pt>
                <c:pt idx="1">
                  <c:v>83.73</c:v>
                </c:pt>
                <c:pt idx="2">
                  <c:v>109.43</c:v>
                </c:pt>
                <c:pt idx="3">
                  <c:v>71.790000000000006</c:v>
                </c:pt>
                <c:pt idx="4">
                  <c:v>87.89</c:v>
                </c:pt>
              </c:numCache>
            </c:numRef>
          </c:val>
        </c:ser>
        <c:dLbls>
          <c:showLegendKey val="0"/>
          <c:showVal val="0"/>
          <c:showCatName val="0"/>
          <c:showSerName val="0"/>
          <c:showPercent val="0"/>
          <c:showBubbleSize val="0"/>
        </c:dLbls>
        <c:gapWidth val="150"/>
        <c:axId val="408841312"/>
        <c:axId val="4088417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93.43</c:v>
                </c:pt>
                <c:pt idx="1">
                  <c:v>90.17</c:v>
                </c:pt>
                <c:pt idx="2">
                  <c:v>90.69</c:v>
                </c:pt>
                <c:pt idx="3">
                  <c:v>90.64</c:v>
                </c:pt>
                <c:pt idx="4">
                  <c:v>93.66</c:v>
                </c:pt>
              </c:numCache>
            </c:numRef>
          </c:val>
          <c:smooth val="0"/>
        </c:ser>
        <c:dLbls>
          <c:showLegendKey val="0"/>
          <c:showVal val="0"/>
          <c:showCatName val="0"/>
          <c:showSerName val="0"/>
          <c:showPercent val="0"/>
          <c:showBubbleSize val="0"/>
        </c:dLbls>
        <c:marker val="1"/>
        <c:smooth val="0"/>
        <c:axId val="408841312"/>
        <c:axId val="408841704"/>
      </c:lineChart>
      <c:dateAx>
        <c:axId val="408841312"/>
        <c:scaling>
          <c:orientation val="minMax"/>
        </c:scaling>
        <c:delete val="1"/>
        <c:axPos val="b"/>
        <c:numFmt formatCode="ge" sourceLinked="1"/>
        <c:majorTickMark val="none"/>
        <c:minorTickMark val="none"/>
        <c:tickLblPos val="none"/>
        <c:crossAx val="408841704"/>
        <c:crosses val="autoZero"/>
        <c:auto val="1"/>
        <c:lblOffset val="100"/>
        <c:baseTimeUnit val="years"/>
      </c:dateAx>
      <c:valAx>
        <c:axId val="408841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8841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zero"/>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41" l="0.70000000000000062" r="0.70000000000000062" t="0.750000000000014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1"/>
          <c:y val="0.1580694566902857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データ!$BZ$6:$CD$6</c:f>
              <c:numCache>
                <c:formatCode>#,##0.00;"△"#,##0.00;"-"</c:formatCode>
                <c:ptCount val="5"/>
                <c:pt idx="0">
                  <c:v>278.70999999999998</c:v>
                </c:pt>
                <c:pt idx="1">
                  <c:v>304.86</c:v>
                </c:pt>
                <c:pt idx="2">
                  <c:v>259.44</c:v>
                </c:pt>
                <c:pt idx="3">
                  <c:v>335.08</c:v>
                </c:pt>
                <c:pt idx="4">
                  <c:v>299.58999999999997</c:v>
                </c:pt>
              </c:numCache>
            </c:numRef>
          </c:val>
        </c:ser>
        <c:dLbls>
          <c:showLegendKey val="0"/>
          <c:showVal val="0"/>
          <c:showCatName val="0"/>
          <c:showSerName val="0"/>
          <c:showPercent val="0"/>
          <c:showBubbleSize val="0"/>
        </c:dLbls>
        <c:gapWidth val="150"/>
        <c:axId val="408842880"/>
        <c:axId val="4088432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204.24</c:v>
                </c:pt>
                <c:pt idx="1">
                  <c:v>210.28</c:v>
                </c:pt>
                <c:pt idx="2">
                  <c:v>211.08</c:v>
                </c:pt>
                <c:pt idx="3">
                  <c:v>213.52</c:v>
                </c:pt>
                <c:pt idx="4">
                  <c:v>208.21</c:v>
                </c:pt>
              </c:numCache>
            </c:numRef>
          </c:val>
          <c:smooth val="0"/>
        </c:ser>
        <c:dLbls>
          <c:showLegendKey val="0"/>
          <c:showVal val="0"/>
          <c:showCatName val="0"/>
          <c:showSerName val="0"/>
          <c:showPercent val="0"/>
          <c:showBubbleSize val="0"/>
        </c:dLbls>
        <c:marker val="1"/>
        <c:smooth val="0"/>
        <c:axId val="408842880"/>
        <c:axId val="408843272"/>
      </c:lineChart>
      <c:dateAx>
        <c:axId val="408842880"/>
        <c:scaling>
          <c:orientation val="minMax"/>
        </c:scaling>
        <c:delete val="1"/>
        <c:axPos val="b"/>
        <c:numFmt formatCode="ge" sourceLinked="1"/>
        <c:majorTickMark val="none"/>
        <c:minorTickMark val="none"/>
        <c:tickLblPos val="none"/>
        <c:crossAx val="408843272"/>
        <c:crosses val="autoZero"/>
        <c:auto val="1"/>
        <c:lblOffset val="100"/>
        <c:baseTimeUnit val="years"/>
      </c:dateAx>
      <c:valAx>
        <c:axId val="408843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8842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zero"/>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41" l="0.70000000000000062" r="0.70000000000000062" t="0.750000000000014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【113.03】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【264.16】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【283.72】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【89.78】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【164.21】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【104.60】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【46.31】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【12.42】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【0.78】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70" zoomScale="85" zoomScaleNormal="85" workbookViewId="0">
      <selection activeCell="CX24" sqref="A16:CX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7" t="s">
        <v>0</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row>
    <row r="3" spans="1:78" ht="9.75" customHeight="1" x14ac:dyDescent="0.15">
      <c r="A3" s="2"/>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row>
    <row r="4" spans="1:78" ht="9.75" customHeight="1" x14ac:dyDescent="0.15">
      <c r="A4" s="2"/>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8" t="str">
        <f>データ!H6</f>
        <v>宮城県　川崎町</v>
      </c>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9" t="s">
        <v>1</v>
      </c>
      <c r="C7" s="80"/>
      <c r="D7" s="80"/>
      <c r="E7" s="80"/>
      <c r="F7" s="80"/>
      <c r="G7" s="80"/>
      <c r="H7" s="80"/>
      <c r="I7" s="81"/>
      <c r="J7" s="79" t="s">
        <v>2</v>
      </c>
      <c r="K7" s="80"/>
      <c r="L7" s="80"/>
      <c r="M7" s="80"/>
      <c r="N7" s="80"/>
      <c r="O7" s="80"/>
      <c r="P7" s="80"/>
      <c r="Q7" s="81"/>
      <c r="R7" s="79" t="s">
        <v>3</v>
      </c>
      <c r="S7" s="80"/>
      <c r="T7" s="80"/>
      <c r="U7" s="80"/>
      <c r="V7" s="80"/>
      <c r="W7" s="80"/>
      <c r="X7" s="80"/>
      <c r="Y7" s="81"/>
      <c r="Z7" s="79" t="s">
        <v>4</v>
      </c>
      <c r="AA7" s="80"/>
      <c r="AB7" s="80"/>
      <c r="AC7" s="80"/>
      <c r="AD7" s="80"/>
      <c r="AE7" s="80"/>
      <c r="AF7" s="80"/>
      <c r="AG7" s="81"/>
      <c r="AH7" s="3"/>
      <c r="AI7" s="79" t="s">
        <v>5</v>
      </c>
      <c r="AJ7" s="80"/>
      <c r="AK7" s="80"/>
      <c r="AL7" s="80"/>
      <c r="AM7" s="80"/>
      <c r="AN7" s="80"/>
      <c r="AO7" s="80"/>
      <c r="AP7" s="81"/>
      <c r="AQ7" s="68" t="s">
        <v>6</v>
      </c>
      <c r="AR7" s="68"/>
      <c r="AS7" s="68"/>
      <c r="AT7" s="68"/>
      <c r="AU7" s="68"/>
      <c r="AV7" s="68"/>
      <c r="AW7" s="68"/>
      <c r="AX7" s="68"/>
      <c r="AY7" s="68" t="s">
        <v>7</v>
      </c>
      <c r="AZ7" s="68"/>
      <c r="BA7" s="68"/>
      <c r="BB7" s="68"/>
      <c r="BC7" s="68"/>
      <c r="BD7" s="68"/>
      <c r="BE7" s="68"/>
      <c r="BF7" s="68"/>
      <c r="BG7" s="3"/>
      <c r="BH7" s="3"/>
      <c r="BI7" s="3"/>
      <c r="BJ7" s="3"/>
      <c r="BK7" s="3"/>
      <c r="BL7" s="4" t="s">
        <v>8</v>
      </c>
      <c r="BM7" s="5"/>
      <c r="BN7" s="5"/>
      <c r="BO7" s="5"/>
      <c r="BP7" s="5"/>
      <c r="BQ7" s="5"/>
      <c r="BR7" s="5"/>
      <c r="BS7" s="5"/>
      <c r="BT7" s="5"/>
      <c r="BU7" s="5"/>
      <c r="BV7" s="5"/>
      <c r="BW7" s="5"/>
      <c r="BX7" s="5"/>
      <c r="BY7" s="6"/>
    </row>
    <row r="8" spans="1:78" ht="18.75" customHeight="1" x14ac:dyDescent="0.15">
      <c r="A8" s="2"/>
      <c r="B8" s="71" t="str">
        <f>データ!I6</f>
        <v>法適用</v>
      </c>
      <c r="C8" s="72"/>
      <c r="D8" s="72"/>
      <c r="E8" s="72"/>
      <c r="F8" s="72"/>
      <c r="G8" s="72"/>
      <c r="H8" s="72"/>
      <c r="I8" s="73"/>
      <c r="J8" s="71" t="str">
        <f>データ!J6</f>
        <v>水道事業</v>
      </c>
      <c r="K8" s="72"/>
      <c r="L8" s="72"/>
      <c r="M8" s="72"/>
      <c r="N8" s="72"/>
      <c r="O8" s="72"/>
      <c r="P8" s="72"/>
      <c r="Q8" s="73"/>
      <c r="R8" s="71" t="str">
        <f>データ!K6</f>
        <v>末端給水事業</v>
      </c>
      <c r="S8" s="72"/>
      <c r="T8" s="72"/>
      <c r="U8" s="72"/>
      <c r="V8" s="72"/>
      <c r="W8" s="72"/>
      <c r="X8" s="72"/>
      <c r="Y8" s="73"/>
      <c r="Z8" s="71" t="str">
        <f>データ!L6</f>
        <v>A8</v>
      </c>
      <c r="AA8" s="72"/>
      <c r="AB8" s="72"/>
      <c r="AC8" s="72"/>
      <c r="AD8" s="72"/>
      <c r="AE8" s="72"/>
      <c r="AF8" s="72"/>
      <c r="AG8" s="73"/>
      <c r="AH8" s="3"/>
      <c r="AI8" s="74">
        <f>データ!Q6</f>
        <v>9442</v>
      </c>
      <c r="AJ8" s="75"/>
      <c r="AK8" s="75"/>
      <c r="AL8" s="75"/>
      <c r="AM8" s="75"/>
      <c r="AN8" s="75"/>
      <c r="AO8" s="75"/>
      <c r="AP8" s="76"/>
      <c r="AQ8" s="57">
        <f>データ!R6</f>
        <v>270.77</v>
      </c>
      <c r="AR8" s="57"/>
      <c r="AS8" s="57"/>
      <c r="AT8" s="57"/>
      <c r="AU8" s="57"/>
      <c r="AV8" s="57"/>
      <c r="AW8" s="57"/>
      <c r="AX8" s="57"/>
      <c r="AY8" s="57">
        <f>データ!S6</f>
        <v>34.869999999999997</v>
      </c>
      <c r="AZ8" s="57"/>
      <c r="BA8" s="57"/>
      <c r="BB8" s="57"/>
      <c r="BC8" s="57"/>
      <c r="BD8" s="57"/>
      <c r="BE8" s="57"/>
      <c r="BF8" s="57"/>
      <c r="BG8" s="3"/>
      <c r="BH8" s="3"/>
      <c r="BI8" s="3"/>
      <c r="BJ8" s="3"/>
      <c r="BK8" s="3"/>
      <c r="BL8" s="66" t="s">
        <v>9</v>
      </c>
      <c r="BM8" s="67"/>
      <c r="BN8" s="7" t="s">
        <v>10</v>
      </c>
      <c r="BO8" s="8"/>
      <c r="BP8" s="8"/>
      <c r="BQ8" s="8"/>
      <c r="BR8" s="8"/>
      <c r="BS8" s="8"/>
      <c r="BT8" s="8"/>
      <c r="BU8" s="8"/>
      <c r="BV8" s="8"/>
      <c r="BW8" s="8"/>
      <c r="BX8" s="8"/>
      <c r="BY8" s="9"/>
    </row>
    <row r="9" spans="1:78" ht="18.75" customHeight="1" x14ac:dyDescent="0.15">
      <c r="A9" s="2"/>
      <c r="B9" s="68" t="s">
        <v>11</v>
      </c>
      <c r="C9" s="68"/>
      <c r="D9" s="68"/>
      <c r="E9" s="68"/>
      <c r="F9" s="68"/>
      <c r="G9" s="68"/>
      <c r="H9" s="68"/>
      <c r="I9" s="68"/>
      <c r="J9" s="68" t="s">
        <v>12</v>
      </c>
      <c r="K9" s="68"/>
      <c r="L9" s="68"/>
      <c r="M9" s="68"/>
      <c r="N9" s="68"/>
      <c r="O9" s="68"/>
      <c r="P9" s="68"/>
      <c r="Q9" s="68"/>
      <c r="R9" s="68" t="s">
        <v>13</v>
      </c>
      <c r="S9" s="68"/>
      <c r="T9" s="68"/>
      <c r="U9" s="68"/>
      <c r="V9" s="68"/>
      <c r="W9" s="68"/>
      <c r="X9" s="68"/>
      <c r="Y9" s="68"/>
      <c r="Z9" s="68" t="s">
        <v>14</v>
      </c>
      <c r="AA9" s="68"/>
      <c r="AB9" s="68"/>
      <c r="AC9" s="68"/>
      <c r="AD9" s="68"/>
      <c r="AE9" s="68"/>
      <c r="AF9" s="68"/>
      <c r="AG9" s="68"/>
      <c r="AH9" s="3"/>
      <c r="AI9" s="68" t="s">
        <v>15</v>
      </c>
      <c r="AJ9" s="68"/>
      <c r="AK9" s="68"/>
      <c r="AL9" s="68"/>
      <c r="AM9" s="68"/>
      <c r="AN9" s="68"/>
      <c r="AO9" s="68"/>
      <c r="AP9" s="68"/>
      <c r="AQ9" s="68" t="s">
        <v>16</v>
      </c>
      <c r="AR9" s="68"/>
      <c r="AS9" s="68"/>
      <c r="AT9" s="68"/>
      <c r="AU9" s="68"/>
      <c r="AV9" s="68"/>
      <c r="AW9" s="68"/>
      <c r="AX9" s="68"/>
      <c r="AY9" s="68" t="s">
        <v>17</v>
      </c>
      <c r="AZ9" s="68"/>
      <c r="BA9" s="68"/>
      <c r="BB9" s="68"/>
      <c r="BC9" s="68"/>
      <c r="BD9" s="68"/>
      <c r="BE9" s="68"/>
      <c r="BF9" s="68"/>
      <c r="BG9" s="3"/>
      <c r="BH9" s="3"/>
      <c r="BI9" s="3"/>
      <c r="BJ9" s="3"/>
      <c r="BK9" s="3"/>
      <c r="BL9" s="69" t="s">
        <v>18</v>
      </c>
      <c r="BM9" s="70"/>
      <c r="BN9" s="10" t="s">
        <v>19</v>
      </c>
      <c r="BO9" s="11"/>
      <c r="BP9" s="11"/>
      <c r="BQ9" s="11"/>
      <c r="BR9" s="11"/>
      <c r="BS9" s="11"/>
      <c r="BT9" s="11"/>
      <c r="BU9" s="11"/>
      <c r="BV9" s="11"/>
      <c r="BW9" s="11"/>
      <c r="BX9" s="11"/>
      <c r="BY9" s="12"/>
    </row>
    <row r="10" spans="1:78" ht="18.75" customHeight="1" x14ac:dyDescent="0.15">
      <c r="A10" s="2"/>
      <c r="B10" s="57" t="str">
        <f>データ!M6</f>
        <v>-</v>
      </c>
      <c r="C10" s="57"/>
      <c r="D10" s="57"/>
      <c r="E10" s="57"/>
      <c r="F10" s="57"/>
      <c r="G10" s="57"/>
      <c r="H10" s="57"/>
      <c r="I10" s="57"/>
      <c r="J10" s="57">
        <f>データ!N6</f>
        <v>52.01</v>
      </c>
      <c r="K10" s="57"/>
      <c r="L10" s="57"/>
      <c r="M10" s="57"/>
      <c r="N10" s="57"/>
      <c r="O10" s="57"/>
      <c r="P10" s="57"/>
      <c r="Q10" s="57"/>
      <c r="R10" s="57">
        <f>データ!O6</f>
        <v>93.32</v>
      </c>
      <c r="S10" s="57"/>
      <c r="T10" s="57"/>
      <c r="U10" s="57"/>
      <c r="V10" s="57"/>
      <c r="W10" s="57"/>
      <c r="X10" s="57"/>
      <c r="Y10" s="57"/>
      <c r="Z10" s="65">
        <f>データ!P6</f>
        <v>5562</v>
      </c>
      <c r="AA10" s="65"/>
      <c r="AB10" s="65"/>
      <c r="AC10" s="65"/>
      <c r="AD10" s="65"/>
      <c r="AE10" s="65"/>
      <c r="AF10" s="65"/>
      <c r="AG10" s="65"/>
      <c r="AH10" s="2"/>
      <c r="AI10" s="65">
        <f>データ!T6</f>
        <v>8796</v>
      </c>
      <c r="AJ10" s="65"/>
      <c r="AK10" s="65"/>
      <c r="AL10" s="65"/>
      <c r="AM10" s="65"/>
      <c r="AN10" s="65"/>
      <c r="AO10" s="65"/>
      <c r="AP10" s="65"/>
      <c r="AQ10" s="57">
        <f>データ!U6</f>
        <v>47.31</v>
      </c>
      <c r="AR10" s="57"/>
      <c r="AS10" s="57"/>
      <c r="AT10" s="57"/>
      <c r="AU10" s="57"/>
      <c r="AV10" s="57"/>
      <c r="AW10" s="57"/>
      <c r="AX10" s="57"/>
      <c r="AY10" s="57">
        <f>データ!V6</f>
        <v>185.92</v>
      </c>
      <c r="AZ10" s="57"/>
      <c r="BA10" s="57"/>
      <c r="BB10" s="57"/>
      <c r="BC10" s="57"/>
      <c r="BD10" s="57"/>
      <c r="BE10" s="57"/>
      <c r="BF10" s="57"/>
      <c r="BG10" s="2"/>
      <c r="BH10" s="2"/>
      <c r="BI10" s="2"/>
      <c r="BJ10" s="2"/>
      <c r="BK10" s="2"/>
      <c r="BL10" s="58" t="s">
        <v>20</v>
      </c>
      <c r="BM10" s="59"/>
      <c r="BN10" s="13" t="s">
        <v>21</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22</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23</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1" t="s">
        <v>24</v>
      </c>
      <c r="BM14" s="42"/>
      <c r="BN14" s="42"/>
      <c r="BO14" s="42"/>
      <c r="BP14" s="42"/>
      <c r="BQ14" s="42"/>
      <c r="BR14" s="42"/>
      <c r="BS14" s="42"/>
      <c r="BT14" s="42"/>
      <c r="BU14" s="42"/>
      <c r="BV14" s="42"/>
      <c r="BW14" s="42"/>
      <c r="BX14" s="42"/>
      <c r="BY14" s="42"/>
      <c r="BZ14" s="43"/>
    </row>
    <row r="15" spans="1:78" ht="13.5" customHeight="1" x14ac:dyDescent="0.15">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106</v>
      </c>
      <c r="BM16" s="48"/>
      <c r="BN16" s="48"/>
      <c r="BO16" s="48"/>
      <c r="BP16" s="48"/>
      <c r="BQ16" s="48"/>
      <c r="BR16" s="48"/>
      <c r="BS16" s="48"/>
      <c r="BT16" s="48"/>
      <c r="BU16" s="48"/>
      <c r="BV16" s="48"/>
      <c r="BW16" s="48"/>
      <c r="BX16" s="48"/>
      <c r="BY16" s="48"/>
      <c r="BZ16" s="49"/>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x14ac:dyDescent="0.15">
      <c r="A34" s="2"/>
      <c r="B34" s="16"/>
      <c r="C34" s="53" t="s">
        <v>25</v>
      </c>
      <c r="D34" s="53"/>
      <c r="E34" s="53"/>
      <c r="F34" s="53"/>
      <c r="G34" s="53"/>
      <c r="H34" s="53"/>
      <c r="I34" s="53"/>
      <c r="J34" s="53"/>
      <c r="K34" s="53"/>
      <c r="L34" s="53"/>
      <c r="M34" s="53"/>
      <c r="N34" s="53"/>
      <c r="O34" s="53"/>
      <c r="P34" s="53"/>
      <c r="Q34" s="19"/>
      <c r="R34" s="53" t="s">
        <v>26</v>
      </c>
      <c r="S34" s="53"/>
      <c r="T34" s="53"/>
      <c r="U34" s="53"/>
      <c r="V34" s="53"/>
      <c r="W34" s="53"/>
      <c r="X34" s="53"/>
      <c r="Y34" s="53"/>
      <c r="Z34" s="53"/>
      <c r="AA34" s="53"/>
      <c r="AB34" s="53"/>
      <c r="AC34" s="53"/>
      <c r="AD34" s="53"/>
      <c r="AE34" s="53"/>
      <c r="AF34" s="19"/>
      <c r="AG34" s="53" t="s">
        <v>27</v>
      </c>
      <c r="AH34" s="53"/>
      <c r="AI34" s="53"/>
      <c r="AJ34" s="53"/>
      <c r="AK34" s="53"/>
      <c r="AL34" s="53"/>
      <c r="AM34" s="53"/>
      <c r="AN34" s="53"/>
      <c r="AO34" s="53"/>
      <c r="AP34" s="53"/>
      <c r="AQ34" s="53"/>
      <c r="AR34" s="53"/>
      <c r="AS34" s="53"/>
      <c r="AT34" s="53"/>
      <c r="AU34" s="19"/>
      <c r="AV34" s="53" t="s">
        <v>28</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x14ac:dyDescent="0.15">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7"/>
      <c r="BM44" s="48"/>
      <c r="BN44" s="48"/>
      <c r="BO44" s="48"/>
      <c r="BP44" s="48"/>
      <c r="BQ44" s="48"/>
      <c r="BR44" s="48"/>
      <c r="BS44" s="48"/>
      <c r="BT44" s="48"/>
      <c r="BU44" s="48"/>
      <c r="BV44" s="48"/>
      <c r="BW44" s="48"/>
      <c r="BX44" s="48"/>
      <c r="BY44" s="48"/>
      <c r="BZ44" s="4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29</v>
      </c>
      <c r="BM45" s="42"/>
      <c r="BN45" s="42"/>
      <c r="BO45" s="42"/>
      <c r="BP45" s="42"/>
      <c r="BQ45" s="42"/>
      <c r="BR45" s="42"/>
      <c r="BS45" s="42"/>
      <c r="BT45" s="42"/>
      <c r="BU45" s="42"/>
      <c r="BV45" s="42"/>
      <c r="BW45" s="42"/>
      <c r="BX45" s="42"/>
      <c r="BY45" s="42"/>
      <c r="BZ45" s="4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104</v>
      </c>
      <c r="BM47" s="48"/>
      <c r="BN47" s="48"/>
      <c r="BO47" s="48"/>
      <c r="BP47" s="48"/>
      <c r="BQ47" s="48"/>
      <c r="BR47" s="48"/>
      <c r="BS47" s="48"/>
      <c r="BT47" s="48"/>
      <c r="BU47" s="48"/>
      <c r="BV47" s="48"/>
      <c r="BW47" s="48"/>
      <c r="BX47" s="48"/>
      <c r="BY47" s="48"/>
      <c r="BZ47" s="49"/>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x14ac:dyDescent="0.15">
      <c r="A56" s="2"/>
      <c r="B56" s="16"/>
      <c r="C56" s="53" t="s">
        <v>30</v>
      </c>
      <c r="D56" s="53"/>
      <c r="E56" s="53"/>
      <c r="F56" s="53"/>
      <c r="G56" s="53"/>
      <c r="H56" s="53"/>
      <c r="I56" s="53"/>
      <c r="J56" s="53"/>
      <c r="K56" s="53"/>
      <c r="L56" s="53"/>
      <c r="M56" s="53"/>
      <c r="N56" s="53"/>
      <c r="O56" s="53"/>
      <c r="P56" s="53"/>
      <c r="Q56" s="19"/>
      <c r="R56" s="53" t="s">
        <v>31</v>
      </c>
      <c r="S56" s="53"/>
      <c r="T56" s="53"/>
      <c r="U56" s="53"/>
      <c r="V56" s="53"/>
      <c r="W56" s="53"/>
      <c r="X56" s="53"/>
      <c r="Y56" s="53"/>
      <c r="Z56" s="53"/>
      <c r="AA56" s="53"/>
      <c r="AB56" s="53"/>
      <c r="AC56" s="53"/>
      <c r="AD56" s="53"/>
      <c r="AE56" s="53"/>
      <c r="AF56" s="19"/>
      <c r="AG56" s="53" t="s">
        <v>32</v>
      </c>
      <c r="AH56" s="53"/>
      <c r="AI56" s="53"/>
      <c r="AJ56" s="53"/>
      <c r="AK56" s="53"/>
      <c r="AL56" s="53"/>
      <c r="AM56" s="53"/>
      <c r="AN56" s="53"/>
      <c r="AO56" s="53"/>
      <c r="AP56" s="53"/>
      <c r="AQ56" s="53"/>
      <c r="AR56" s="53"/>
      <c r="AS56" s="53"/>
      <c r="AT56" s="53"/>
      <c r="AU56" s="19"/>
      <c r="AV56" s="53" t="s">
        <v>33</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x14ac:dyDescent="0.15">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x14ac:dyDescent="0.15">
      <c r="A60" s="2"/>
      <c r="B60" s="54" t="s">
        <v>34</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x14ac:dyDescent="0.15">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7"/>
      <c r="BM63" s="48"/>
      <c r="BN63" s="48"/>
      <c r="BO63" s="48"/>
      <c r="BP63" s="48"/>
      <c r="BQ63" s="48"/>
      <c r="BR63" s="48"/>
      <c r="BS63" s="48"/>
      <c r="BT63" s="48"/>
      <c r="BU63" s="48"/>
      <c r="BV63" s="48"/>
      <c r="BW63" s="48"/>
      <c r="BX63" s="48"/>
      <c r="BY63" s="48"/>
      <c r="BZ63" s="4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35</v>
      </c>
      <c r="BM64" s="42"/>
      <c r="BN64" s="42"/>
      <c r="BO64" s="42"/>
      <c r="BP64" s="42"/>
      <c r="BQ64" s="42"/>
      <c r="BR64" s="42"/>
      <c r="BS64" s="42"/>
      <c r="BT64" s="42"/>
      <c r="BU64" s="42"/>
      <c r="BV64" s="42"/>
      <c r="BW64" s="42"/>
      <c r="BX64" s="42"/>
      <c r="BY64" s="42"/>
      <c r="BZ64" s="4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105</v>
      </c>
      <c r="BM66" s="48"/>
      <c r="BN66" s="48"/>
      <c r="BO66" s="48"/>
      <c r="BP66" s="48"/>
      <c r="BQ66" s="48"/>
      <c r="BR66" s="48"/>
      <c r="BS66" s="48"/>
      <c r="BT66" s="48"/>
      <c r="BU66" s="48"/>
      <c r="BV66" s="48"/>
      <c r="BW66" s="48"/>
      <c r="BX66" s="48"/>
      <c r="BY66" s="48"/>
      <c r="BZ66" s="49"/>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x14ac:dyDescent="0.15">
      <c r="A79" s="2"/>
      <c r="B79" s="16"/>
      <c r="C79" s="53" t="s">
        <v>36</v>
      </c>
      <c r="D79" s="53"/>
      <c r="E79" s="53"/>
      <c r="F79" s="53"/>
      <c r="G79" s="53"/>
      <c r="H79" s="53"/>
      <c r="I79" s="53"/>
      <c r="J79" s="53"/>
      <c r="K79" s="53"/>
      <c r="L79" s="53"/>
      <c r="M79" s="53"/>
      <c r="N79" s="53"/>
      <c r="O79" s="53"/>
      <c r="P79" s="53"/>
      <c r="Q79" s="53"/>
      <c r="R79" s="53"/>
      <c r="S79" s="53"/>
      <c r="T79" s="53"/>
      <c r="U79" s="19"/>
      <c r="V79" s="19"/>
      <c r="W79" s="53" t="s">
        <v>37</v>
      </c>
      <c r="X79" s="53"/>
      <c r="Y79" s="53"/>
      <c r="Z79" s="53"/>
      <c r="AA79" s="53"/>
      <c r="AB79" s="53"/>
      <c r="AC79" s="53"/>
      <c r="AD79" s="53"/>
      <c r="AE79" s="53"/>
      <c r="AF79" s="53"/>
      <c r="AG79" s="53"/>
      <c r="AH79" s="53"/>
      <c r="AI79" s="53"/>
      <c r="AJ79" s="53"/>
      <c r="AK79" s="53"/>
      <c r="AL79" s="53"/>
      <c r="AM79" s="53"/>
      <c r="AN79" s="53"/>
      <c r="AO79" s="19"/>
      <c r="AP79" s="19"/>
      <c r="AQ79" s="53" t="s">
        <v>38</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x14ac:dyDescent="0.15">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x14ac:dyDescent="0.15">
      <c r="C83" s="2" t="s">
        <v>39</v>
      </c>
    </row>
  </sheetData>
  <sheetProtection password="B501"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x14ac:dyDescent="0.15"/>
  <cols>
    <col min="2" max="143" width="11.875" customWidth="1"/>
  </cols>
  <sheetData>
    <row r="1" spans="1:143" x14ac:dyDescent="0.15">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x14ac:dyDescent="0.15">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x14ac:dyDescent="0.15">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x14ac:dyDescent="0.15">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x14ac:dyDescent="0.15">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x14ac:dyDescent="0.15">
      <c r="A6" s="26" t="s">
        <v>92</v>
      </c>
      <c r="B6" s="31">
        <f>B7</f>
        <v>2014</v>
      </c>
      <c r="C6" s="31">
        <f t="shared" ref="C6:V6" si="3">C7</f>
        <v>43249</v>
      </c>
      <c r="D6" s="31">
        <f t="shared" si="3"/>
        <v>46</v>
      </c>
      <c r="E6" s="31">
        <f t="shared" si="3"/>
        <v>1</v>
      </c>
      <c r="F6" s="31">
        <f t="shared" si="3"/>
        <v>0</v>
      </c>
      <c r="G6" s="31">
        <f t="shared" si="3"/>
        <v>1</v>
      </c>
      <c r="H6" s="31" t="str">
        <f t="shared" si="3"/>
        <v>宮城県　川崎町</v>
      </c>
      <c r="I6" s="31" t="str">
        <f t="shared" si="3"/>
        <v>法適用</v>
      </c>
      <c r="J6" s="31" t="str">
        <f t="shared" si="3"/>
        <v>水道事業</v>
      </c>
      <c r="K6" s="31" t="str">
        <f t="shared" si="3"/>
        <v>末端給水事業</v>
      </c>
      <c r="L6" s="31" t="str">
        <f t="shared" si="3"/>
        <v>A8</v>
      </c>
      <c r="M6" s="32" t="str">
        <f t="shared" si="3"/>
        <v>-</v>
      </c>
      <c r="N6" s="32">
        <f t="shared" si="3"/>
        <v>52.01</v>
      </c>
      <c r="O6" s="32">
        <f t="shared" si="3"/>
        <v>93.32</v>
      </c>
      <c r="P6" s="32">
        <f t="shared" si="3"/>
        <v>5562</v>
      </c>
      <c r="Q6" s="32">
        <f t="shared" si="3"/>
        <v>9442</v>
      </c>
      <c r="R6" s="32">
        <f t="shared" si="3"/>
        <v>270.77</v>
      </c>
      <c r="S6" s="32">
        <f t="shared" si="3"/>
        <v>34.869999999999997</v>
      </c>
      <c r="T6" s="32">
        <f t="shared" si="3"/>
        <v>8796</v>
      </c>
      <c r="U6" s="32">
        <f t="shared" si="3"/>
        <v>47.31</v>
      </c>
      <c r="V6" s="32">
        <f t="shared" si="3"/>
        <v>185.92</v>
      </c>
      <c r="W6" s="33">
        <f>IF(W7="",NA(),W7)</f>
        <v>103.36</v>
      </c>
      <c r="X6" s="33">
        <f t="shared" ref="X6:AF6" si="4">IF(X7="",NA(),X7)</f>
        <v>98.91</v>
      </c>
      <c r="Y6" s="33">
        <f t="shared" si="4"/>
        <v>124.36</v>
      </c>
      <c r="Z6" s="33">
        <f t="shared" si="4"/>
        <v>86.04</v>
      </c>
      <c r="AA6" s="33">
        <f t="shared" si="4"/>
        <v>95.14</v>
      </c>
      <c r="AB6" s="33">
        <f t="shared" si="4"/>
        <v>108.06</v>
      </c>
      <c r="AC6" s="33">
        <f t="shared" si="4"/>
        <v>104.82</v>
      </c>
      <c r="AD6" s="33">
        <f t="shared" si="4"/>
        <v>104.95</v>
      </c>
      <c r="AE6" s="33">
        <f t="shared" si="4"/>
        <v>105.53</v>
      </c>
      <c r="AF6" s="33">
        <f t="shared" si="4"/>
        <v>107.2</v>
      </c>
      <c r="AG6" s="32" t="str">
        <f>IF(AG7="","",IF(AG7="-","【-】","【"&amp;SUBSTITUTE(TEXT(AG7,"#,##0.00"),"-","△")&amp;"】"))</f>
        <v>【113.03】</v>
      </c>
      <c r="AH6" s="33">
        <f>IF(AH7="",NA(),AH7)</f>
        <v>3.8</v>
      </c>
      <c r="AI6" s="33">
        <f t="shared" ref="AI6:AQ6" si="5">IF(AI7="",NA(),AI7)</f>
        <v>5.12</v>
      </c>
      <c r="AJ6" s="32">
        <f t="shared" si="5"/>
        <v>0</v>
      </c>
      <c r="AK6" s="32">
        <f t="shared" si="5"/>
        <v>0</v>
      </c>
      <c r="AL6" s="32">
        <f t="shared" si="5"/>
        <v>0</v>
      </c>
      <c r="AM6" s="33">
        <f t="shared" si="5"/>
        <v>23.31</v>
      </c>
      <c r="AN6" s="33">
        <f t="shared" si="5"/>
        <v>26.83</v>
      </c>
      <c r="AO6" s="33">
        <f t="shared" si="5"/>
        <v>26.81</v>
      </c>
      <c r="AP6" s="33">
        <f t="shared" si="5"/>
        <v>28.31</v>
      </c>
      <c r="AQ6" s="33">
        <f t="shared" si="5"/>
        <v>13.46</v>
      </c>
      <c r="AR6" s="32" t="str">
        <f>IF(AR7="","",IF(AR7="-","【-】","【"&amp;SUBSTITUTE(TEXT(AR7,"#,##0.00"),"-","△")&amp;"】"))</f>
        <v>【0.81】</v>
      </c>
      <c r="AS6" s="33">
        <f>IF(AS7="",NA(),AS7)</f>
        <v>1622.49</v>
      </c>
      <c r="AT6" s="33">
        <f t="shared" ref="AT6:BB6" si="6">IF(AT7="",NA(),AT7)</f>
        <v>1985.32</v>
      </c>
      <c r="AU6" s="33">
        <f t="shared" si="6"/>
        <v>4003.86</v>
      </c>
      <c r="AV6" s="33">
        <f t="shared" si="6"/>
        <v>4437.04</v>
      </c>
      <c r="AW6" s="33">
        <f t="shared" si="6"/>
        <v>450.81</v>
      </c>
      <c r="AX6" s="33">
        <f t="shared" si="6"/>
        <v>1129.9100000000001</v>
      </c>
      <c r="AY6" s="33">
        <f t="shared" si="6"/>
        <v>1197.1099999999999</v>
      </c>
      <c r="AZ6" s="33">
        <f t="shared" si="6"/>
        <v>1002.64</v>
      </c>
      <c r="BA6" s="33">
        <f t="shared" si="6"/>
        <v>1164.51</v>
      </c>
      <c r="BB6" s="33">
        <f t="shared" si="6"/>
        <v>434.72</v>
      </c>
      <c r="BC6" s="32" t="str">
        <f>IF(BC7="","",IF(BC7="-","【-】","【"&amp;SUBSTITUTE(TEXT(BC7,"#,##0.00"),"-","△")&amp;"】"))</f>
        <v>【264.16】</v>
      </c>
      <c r="BD6" s="33">
        <f>IF(BD7="",NA(),BD7)</f>
        <v>839.46</v>
      </c>
      <c r="BE6" s="33">
        <f t="shared" ref="BE6:BM6" si="7">IF(BE7="",NA(),BE7)</f>
        <v>814.65</v>
      </c>
      <c r="BF6" s="33">
        <f t="shared" si="7"/>
        <v>616.79</v>
      </c>
      <c r="BG6" s="33">
        <f t="shared" si="7"/>
        <v>795.16</v>
      </c>
      <c r="BH6" s="33">
        <f t="shared" si="7"/>
        <v>726.83</v>
      </c>
      <c r="BI6" s="33">
        <f t="shared" si="7"/>
        <v>540.94000000000005</v>
      </c>
      <c r="BJ6" s="33">
        <f t="shared" si="7"/>
        <v>532.29999999999995</v>
      </c>
      <c r="BK6" s="33">
        <f t="shared" si="7"/>
        <v>520.29999999999995</v>
      </c>
      <c r="BL6" s="33">
        <f t="shared" si="7"/>
        <v>498.27</v>
      </c>
      <c r="BM6" s="33">
        <f t="shared" si="7"/>
        <v>495.76</v>
      </c>
      <c r="BN6" s="32" t="str">
        <f>IF(BN7="","",IF(BN7="-","【-】","【"&amp;SUBSTITUTE(TEXT(BN7,"#,##0.00"),"-","△")&amp;"】"))</f>
        <v>【283.72】</v>
      </c>
      <c r="BO6" s="33">
        <f>IF(BO7="",NA(),BO7)</f>
        <v>90.9</v>
      </c>
      <c r="BP6" s="33">
        <f t="shared" ref="BP6:BX6" si="8">IF(BP7="",NA(),BP7)</f>
        <v>83.73</v>
      </c>
      <c r="BQ6" s="33">
        <f t="shared" si="8"/>
        <v>109.43</v>
      </c>
      <c r="BR6" s="33">
        <f t="shared" si="8"/>
        <v>71.790000000000006</v>
      </c>
      <c r="BS6" s="33">
        <f t="shared" si="8"/>
        <v>87.89</v>
      </c>
      <c r="BT6" s="33">
        <f t="shared" si="8"/>
        <v>93.43</v>
      </c>
      <c r="BU6" s="33">
        <f t="shared" si="8"/>
        <v>90.17</v>
      </c>
      <c r="BV6" s="33">
        <f t="shared" si="8"/>
        <v>90.69</v>
      </c>
      <c r="BW6" s="33">
        <f t="shared" si="8"/>
        <v>90.64</v>
      </c>
      <c r="BX6" s="33">
        <f t="shared" si="8"/>
        <v>93.66</v>
      </c>
      <c r="BY6" s="32" t="str">
        <f>IF(BY7="","",IF(BY7="-","【-】","【"&amp;SUBSTITUTE(TEXT(BY7,"#,##0.00"),"-","△")&amp;"】"))</f>
        <v>【104.60】</v>
      </c>
      <c r="BZ6" s="33">
        <f>IF(BZ7="",NA(),BZ7)</f>
        <v>278.70999999999998</v>
      </c>
      <c r="CA6" s="33">
        <f t="shared" ref="CA6:CI6" si="9">IF(CA7="",NA(),CA7)</f>
        <v>304.86</v>
      </c>
      <c r="CB6" s="33">
        <f t="shared" si="9"/>
        <v>259.44</v>
      </c>
      <c r="CC6" s="33">
        <f t="shared" si="9"/>
        <v>335.08</v>
      </c>
      <c r="CD6" s="33">
        <f t="shared" si="9"/>
        <v>299.58999999999997</v>
      </c>
      <c r="CE6" s="33">
        <f t="shared" si="9"/>
        <v>204.24</v>
      </c>
      <c r="CF6" s="33">
        <f t="shared" si="9"/>
        <v>210.28</v>
      </c>
      <c r="CG6" s="33">
        <f t="shared" si="9"/>
        <v>211.08</v>
      </c>
      <c r="CH6" s="33">
        <f t="shared" si="9"/>
        <v>213.52</v>
      </c>
      <c r="CI6" s="33">
        <f t="shared" si="9"/>
        <v>208.21</v>
      </c>
      <c r="CJ6" s="32" t="str">
        <f>IF(CJ7="","",IF(CJ7="-","【-】","【"&amp;SUBSTITUTE(TEXT(CJ7,"#,##0.00"),"-","△")&amp;"】"))</f>
        <v>【164.21】</v>
      </c>
      <c r="CK6" s="33">
        <f>IF(CK7="",NA(),CK7)</f>
        <v>41.02</v>
      </c>
      <c r="CL6" s="33">
        <f t="shared" ref="CL6:CT6" si="10">IF(CL7="",NA(),CL7)</f>
        <v>40.14</v>
      </c>
      <c r="CM6" s="33">
        <f t="shared" si="10"/>
        <v>38.61</v>
      </c>
      <c r="CN6" s="33">
        <f t="shared" si="10"/>
        <v>38.53</v>
      </c>
      <c r="CO6" s="33">
        <f t="shared" si="10"/>
        <v>38.01</v>
      </c>
      <c r="CP6" s="33">
        <f t="shared" si="10"/>
        <v>51.05</v>
      </c>
      <c r="CQ6" s="33">
        <f t="shared" si="10"/>
        <v>50.49</v>
      </c>
      <c r="CR6" s="33">
        <f t="shared" si="10"/>
        <v>49.69</v>
      </c>
      <c r="CS6" s="33">
        <f t="shared" si="10"/>
        <v>49.77</v>
      </c>
      <c r="CT6" s="33">
        <f t="shared" si="10"/>
        <v>49.22</v>
      </c>
      <c r="CU6" s="32" t="str">
        <f>IF(CU7="","",IF(CU7="-","【-】","【"&amp;SUBSTITUTE(TEXT(CU7,"#,##0.00"),"-","△")&amp;"】"))</f>
        <v>【59.80】</v>
      </c>
      <c r="CV6" s="33">
        <f>IF(CV7="",NA(),CV7)</f>
        <v>77.14</v>
      </c>
      <c r="CW6" s="33">
        <f t="shared" ref="CW6:DE6" si="11">IF(CW7="",NA(),CW7)</f>
        <v>76.58</v>
      </c>
      <c r="CX6" s="33">
        <f t="shared" si="11"/>
        <v>82.95</v>
      </c>
      <c r="CY6" s="33">
        <f t="shared" si="11"/>
        <v>75.39</v>
      </c>
      <c r="CZ6" s="33">
        <f t="shared" si="11"/>
        <v>74.150000000000006</v>
      </c>
      <c r="DA6" s="33">
        <f t="shared" si="11"/>
        <v>80.81</v>
      </c>
      <c r="DB6" s="33">
        <f t="shared" si="11"/>
        <v>78.7</v>
      </c>
      <c r="DC6" s="33">
        <f t="shared" si="11"/>
        <v>80.010000000000005</v>
      </c>
      <c r="DD6" s="33">
        <f t="shared" si="11"/>
        <v>79.98</v>
      </c>
      <c r="DE6" s="33">
        <f t="shared" si="11"/>
        <v>79.48</v>
      </c>
      <c r="DF6" s="32" t="str">
        <f>IF(DF7="","",IF(DF7="-","【-】","【"&amp;SUBSTITUTE(TEXT(DF7,"#,##0.00"),"-","△")&amp;"】"))</f>
        <v>【89.78】</v>
      </c>
      <c r="DG6" s="33">
        <f>IF(DG7="",NA(),DG7)</f>
        <v>43.29</v>
      </c>
      <c r="DH6" s="33">
        <f t="shared" ref="DH6:DP6" si="12">IF(DH7="",NA(),DH7)</f>
        <v>45.42</v>
      </c>
      <c r="DI6" s="33">
        <f t="shared" si="12"/>
        <v>42.53</v>
      </c>
      <c r="DJ6" s="33">
        <f t="shared" si="12"/>
        <v>44.23</v>
      </c>
      <c r="DK6" s="33">
        <f t="shared" si="12"/>
        <v>45.73</v>
      </c>
      <c r="DL6" s="33">
        <f t="shared" si="12"/>
        <v>33.21</v>
      </c>
      <c r="DM6" s="33">
        <f t="shared" si="12"/>
        <v>34.24</v>
      </c>
      <c r="DN6" s="33">
        <f t="shared" si="12"/>
        <v>35.18</v>
      </c>
      <c r="DO6" s="33">
        <f t="shared" si="12"/>
        <v>36.43</v>
      </c>
      <c r="DP6" s="33">
        <f t="shared" si="12"/>
        <v>46.12</v>
      </c>
      <c r="DQ6" s="32" t="str">
        <f>IF(DQ7="","",IF(DQ7="-","【-】","【"&amp;SUBSTITUTE(TEXT(DQ7,"#,##0.00"),"-","△")&amp;"】"))</f>
        <v>【46.31】</v>
      </c>
      <c r="DR6" s="32">
        <f>IF(DR7="",NA(),DR7)</f>
        <v>0</v>
      </c>
      <c r="DS6" s="32">
        <f t="shared" ref="DS6:EA6" si="13">IF(DS7="",NA(),DS7)</f>
        <v>0</v>
      </c>
      <c r="DT6" s="32">
        <f t="shared" si="13"/>
        <v>0</v>
      </c>
      <c r="DU6" s="32">
        <f t="shared" si="13"/>
        <v>0</v>
      </c>
      <c r="DV6" s="32">
        <f t="shared" si="13"/>
        <v>0</v>
      </c>
      <c r="DW6" s="33">
        <f t="shared" si="13"/>
        <v>6.34</v>
      </c>
      <c r="DX6" s="33">
        <f t="shared" si="13"/>
        <v>6.81</v>
      </c>
      <c r="DY6" s="33">
        <f t="shared" si="13"/>
        <v>8.41</v>
      </c>
      <c r="DZ6" s="33">
        <f t="shared" si="13"/>
        <v>8.7200000000000006</v>
      </c>
      <c r="EA6" s="33">
        <f t="shared" si="13"/>
        <v>9.86</v>
      </c>
      <c r="EB6" s="32" t="str">
        <f>IF(EB7="","",IF(EB7="-","【-】","【"&amp;SUBSTITUTE(TEXT(EB7,"#,##0.00"),"-","△")&amp;"】"))</f>
        <v>【12.42】</v>
      </c>
      <c r="EC6" s="32">
        <f>IF(EC7="",NA(),EC7)</f>
        <v>0</v>
      </c>
      <c r="ED6" s="32">
        <f t="shared" ref="ED6:EL6" si="14">IF(ED7="",NA(),ED7)</f>
        <v>0</v>
      </c>
      <c r="EE6" s="33">
        <f t="shared" si="14"/>
        <v>3.06</v>
      </c>
      <c r="EF6" s="33">
        <f t="shared" si="14"/>
        <v>0.5</v>
      </c>
      <c r="EG6" s="33">
        <f t="shared" si="14"/>
        <v>1.02</v>
      </c>
      <c r="EH6" s="33">
        <f t="shared" si="14"/>
        <v>0.81</v>
      </c>
      <c r="EI6" s="33">
        <f t="shared" si="14"/>
        <v>0.82</v>
      </c>
      <c r="EJ6" s="33">
        <f t="shared" si="14"/>
        <v>0.66</v>
      </c>
      <c r="EK6" s="33">
        <f t="shared" si="14"/>
        <v>0.64</v>
      </c>
      <c r="EL6" s="33">
        <f t="shared" si="14"/>
        <v>0.56000000000000005</v>
      </c>
      <c r="EM6" s="32" t="str">
        <f>IF(EM7="","",IF(EM7="-","【-】","【"&amp;SUBSTITUTE(TEXT(EM7,"#,##0.00"),"-","△")&amp;"】"))</f>
        <v>【0.78】</v>
      </c>
    </row>
    <row r="7" spans="1:143" s="34" customFormat="1" x14ac:dyDescent="0.15">
      <c r="A7" s="26"/>
      <c r="B7" s="35">
        <v>2014</v>
      </c>
      <c r="C7" s="35">
        <v>43249</v>
      </c>
      <c r="D7" s="35">
        <v>46</v>
      </c>
      <c r="E7" s="35">
        <v>1</v>
      </c>
      <c r="F7" s="35">
        <v>0</v>
      </c>
      <c r="G7" s="35">
        <v>1</v>
      </c>
      <c r="H7" s="35" t="s">
        <v>93</v>
      </c>
      <c r="I7" s="35" t="s">
        <v>94</v>
      </c>
      <c r="J7" s="35" t="s">
        <v>95</v>
      </c>
      <c r="K7" s="35" t="s">
        <v>96</v>
      </c>
      <c r="L7" s="35" t="s">
        <v>97</v>
      </c>
      <c r="M7" s="36" t="s">
        <v>98</v>
      </c>
      <c r="N7" s="36">
        <v>52.01</v>
      </c>
      <c r="O7" s="36">
        <v>93.32</v>
      </c>
      <c r="P7" s="36">
        <v>5562</v>
      </c>
      <c r="Q7" s="36">
        <v>9442</v>
      </c>
      <c r="R7" s="36">
        <v>270.77</v>
      </c>
      <c r="S7" s="36">
        <v>34.869999999999997</v>
      </c>
      <c r="T7" s="36">
        <v>8796</v>
      </c>
      <c r="U7" s="36">
        <v>47.31</v>
      </c>
      <c r="V7" s="36">
        <v>185.92</v>
      </c>
      <c r="W7" s="36">
        <v>103.36</v>
      </c>
      <c r="X7" s="36">
        <v>98.91</v>
      </c>
      <c r="Y7" s="36">
        <v>124.36</v>
      </c>
      <c r="Z7" s="36">
        <v>86.04</v>
      </c>
      <c r="AA7" s="36">
        <v>95.14</v>
      </c>
      <c r="AB7" s="36">
        <v>108.06</v>
      </c>
      <c r="AC7" s="36">
        <v>104.82</v>
      </c>
      <c r="AD7" s="36">
        <v>104.95</v>
      </c>
      <c r="AE7" s="36">
        <v>105.53</v>
      </c>
      <c r="AF7" s="36">
        <v>107.2</v>
      </c>
      <c r="AG7" s="36">
        <v>113.03</v>
      </c>
      <c r="AH7" s="36">
        <v>3.8</v>
      </c>
      <c r="AI7" s="36">
        <v>5.12</v>
      </c>
      <c r="AJ7" s="36">
        <v>0</v>
      </c>
      <c r="AK7" s="36">
        <v>0</v>
      </c>
      <c r="AL7" s="36">
        <v>0</v>
      </c>
      <c r="AM7" s="36">
        <v>23.31</v>
      </c>
      <c r="AN7" s="36">
        <v>26.83</v>
      </c>
      <c r="AO7" s="36">
        <v>26.81</v>
      </c>
      <c r="AP7" s="36">
        <v>28.31</v>
      </c>
      <c r="AQ7" s="36">
        <v>13.46</v>
      </c>
      <c r="AR7" s="36">
        <v>0.81</v>
      </c>
      <c r="AS7" s="36">
        <v>1622.49</v>
      </c>
      <c r="AT7" s="36">
        <v>1985.32</v>
      </c>
      <c r="AU7" s="36">
        <v>4003.86</v>
      </c>
      <c r="AV7" s="36">
        <v>4437.04</v>
      </c>
      <c r="AW7" s="36">
        <v>450.81</v>
      </c>
      <c r="AX7" s="36">
        <v>1129.9100000000001</v>
      </c>
      <c r="AY7" s="36">
        <v>1197.1099999999999</v>
      </c>
      <c r="AZ7" s="36">
        <v>1002.64</v>
      </c>
      <c r="BA7" s="36">
        <v>1164.51</v>
      </c>
      <c r="BB7" s="36">
        <v>434.72</v>
      </c>
      <c r="BC7" s="36">
        <v>264.16000000000003</v>
      </c>
      <c r="BD7" s="36">
        <v>839.46</v>
      </c>
      <c r="BE7" s="36">
        <v>814.65</v>
      </c>
      <c r="BF7" s="36">
        <v>616.79</v>
      </c>
      <c r="BG7" s="36">
        <v>795.16</v>
      </c>
      <c r="BH7" s="36">
        <v>726.83</v>
      </c>
      <c r="BI7" s="36">
        <v>540.94000000000005</v>
      </c>
      <c r="BJ7" s="36">
        <v>532.29999999999995</v>
      </c>
      <c r="BK7" s="36">
        <v>520.29999999999995</v>
      </c>
      <c r="BL7" s="36">
        <v>498.27</v>
      </c>
      <c r="BM7" s="36">
        <v>495.76</v>
      </c>
      <c r="BN7" s="36">
        <v>283.72000000000003</v>
      </c>
      <c r="BO7" s="36">
        <v>90.9</v>
      </c>
      <c r="BP7" s="36">
        <v>83.73</v>
      </c>
      <c r="BQ7" s="36">
        <v>109.43</v>
      </c>
      <c r="BR7" s="36">
        <v>71.790000000000006</v>
      </c>
      <c r="BS7" s="36">
        <v>87.89</v>
      </c>
      <c r="BT7" s="36">
        <v>93.43</v>
      </c>
      <c r="BU7" s="36">
        <v>90.17</v>
      </c>
      <c r="BV7" s="36">
        <v>90.69</v>
      </c>
      <c r="BW7" s="36">
        <v>90.64</v>
      </c>
      <c r="BX7" s="36">
        <v>93.66</v>
      </c>
      <c r="BY7" s="36">
        <v>104.6</v>
      </c>
      <c r="BZ7" s="36">
        <v>278.70999999999998</v>
      </c>
      <c r="CA7" s="36">
        <v>304.86</v>
      </c>
      <c r="CB7" s="36">
        <v>259.44</v>
      </c>
      <c r="CC7" s="36">
        <v>335.08</v>
      </c>
      <c r="CD7" s="36">
        <v>299.58999999999997</v>
      </c>
      <c r="CE7" s="36">
        <v>204.24</v>
      </c>
      <c r="CF7" s="36">
        <v>210.28</v>
      </c>
      <c r="CG7" s="36">
        <v>211.08</v>
      </c>
      <c r="CH7" s="36">
        <v>213.52</v>
      </c>
      <c r="CI7" s="36">
        <v>208.21</v>
      </c>
      <c r="CJ7" s="36">
        <v>164.21</v>
      </c>
      <c r="CK7" s="36">
        <v>41.02</v>
      </c>
      <c r="CL7" s="36">
        <v>40.14</v>
      </c>
      <c r="CM7" s="36">
        <v>38.61</v>
      </c>
      <c r="CN7" s="36">
        <v>38.53</v>
      </c>
      <c r="CO7" s="36">
        <v>38.01</v>
      </c>
      <c r="CP7" s="36">
        <v>51.05</v>
      </c>
      <c r="CQ7" s="36">
        <v>50.49</v>
      </c>
      <c r="CR7" s="36">
        <v>49.69</v>
      </c>
      <c r="CS7" s="36">
        <v>49.77</v>
      </c>
      <c r="CT7" s="36">
        <v>49.22</v>
      </c>
      <c r="CU7" s="36">
        <v>59.8</v>
      </c>
      <c r="CV7" s="36">
        <v>77.14</v>
      </c>
      <c r="CW7" s="36">
        <v>76.58</v>
      </c>
      <c r="CX7" s="36">
        <v>82.95</v>
      </c>
      <c r="CY7" s="36">
        <v>75.39</v>
      </c>
      <c r="CZ7" s="36">
        <v>74.150000000000006</v>
      </c>
      <c r="DA7" s="36">
        <v>80.81</v>
      </c>
      <c r="DB7" s="36">
        <v>78.7</v>
      </c>
      <c r="DC7" s="36">
        <v>80.010000000000005</v>
      </c>
      <c r="DD7" s="36">
        <v>79.98</v>
      </c>
      <c r="DE7" s="36">
        <v>79.48</v>
      </c>
      <c r="DF7" s="36">
        <v>89.78</v>
      </c>
      <c r="DG7" s="36">
        <v>43.29</v>
      </c>
      <c r="DH7" s="36">
        <v>45.42</v>
      </c>
      <c r="DI7" s="36">
        <v>42.53</v>
      </c>
      <c r="DJ7" s="36">
        <v>44.23</v>
      </c>
      <c r="DK7" s="36">
        <v>45.73</v>
      </c>
      <c r="DL7" s="36">
        <v>33.21</v>
      </c>
      <c r="DM7" s="36">
        <v>34.24</v>
      </c>
      <c r="DN7" s="36">
        <v>35.18</v>
      </c>
      <c r="DO7" s="36">
        <v>36.43</v>
      </c>
      <c r="DP7" s="36">
        <v>46.12</v>
      </c>
      <c r="DQ7" s="36">
        <v>46.31</v>
      </c>
      <c r="DR7" s="36">
        <v>0</v>
      </c>
      <c r="DS7" s="36">
        <v>0</v>
      </c>
      <c r="DT7" s="36">
        <v>0</v>
      </c>
      <c r="DU7" s="36">
        <v>0</v>
      </c>
      <c r="DV7" s="36">
        <v>0</v>
      </c>
      <c r="DW7" s="36">
        <v>6.34</v>
      </c>
      <c r="DX7" s="36">
        <v>6.81</v>
      </c>
      <c r="DY7" s="36">
        <v>8.41</v>
      </c>
      <c r="DZ7" s="36">
        <v>8.7200000000000006</v>
      </c>
      <c r="EA7" s="36">
        <v>9.86</v>
      </c>
      <c r="EB7" s="36">
        <v>12.42</v>
      </c>
      <c r="EC7" s="36">
        <v>0</v>
      </c>
      <c r="ED7" s="36">
        <v>0</v>
      </c>
      <c r="EE7" s="36">
        <v>3.06</v>
      </c>
      <c r="EF7" s="36">
        <v>0.5</v>
      </c>
      <c r="EG7" s="36">
        <v>1.02</v>
      </c>
      <c r="EH7" s="36">
        <v>0.81</v>
      </c>
      <c r="EI7" s="36">
        <v>0.82</v>
      </c>
      <c r="EJ7" s="36">
        <v>0.66</v>
      </c>
      <c r="EK7" s="36">
        <v>0.64</v>
      </c>
      <c r="EL7" s="36">
        <v>0.56000000000000005</v>
      </c>
      <c r="EM7" s="36">
        <v>0.78</v>
      </c>
    </row>
    <row r="8" spans="1:143" x14ac:dyDescent="0.15">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x14ac:dyDescent="0.15">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x14ac:dyDescent="0.15">
      <c r="A10" s="39" t="s">
        <v>43</v>
      </c>
      <c r="B10" s="40">
        <f>DATEVALUE($B$6-4&amp;"年1月1日")</f>
        <v>40179</v>
      </c>
      <c r="C10" s="40">
        <f>DATEVALUE($B$6-3&amp;"年1月1日")</f>
        <v>40544</v>
      </c>
      <c r="D10" s="40">
        <f>DATEVALUE($B$6-2&amp;"年1月1日")</f>
        <v>40909</v>
      </c>
      <c r="E10" s="40">
        <f>DATEVALUE($B$6-1&amp;"年1月1日")</f>
        <v>41275</v>
      </c>
      <c r="F10" s="40">
        <f>DATEVALUE($B$6&amp;"年1月1日")</f>
        <v>41640</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NTW15012</cp:lastModifiedBy>
  <cp:lastPrinted>2016-02-10T09:33:16Z</cp:lastPrinted>
  <dcterms:created xsi:type="dcterms:W3CDTF">2016-01-18T04:40:02Z</dcterms:created>
  <dcterms:modified xsi:type="dcterms:W3CDTF">2017-01-27T00:32:15Z</dcterms:modified>
  <cp:category/>
</cp:coreProperties>
</file>